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4\CCM Art 4 2024\Final\"/>
    </mc:Choice>
  </mc:AlternateContent>
  <bookViews>
    <workbookView xWindow="-105" yWindow="-105" windowWidth="19425" windowHeight="10425"/>
  </bookViews>
  <sheets>
    <sheet name="Projected statistics 2024 - 29 " sheetId="1" r:id="rId1"/>
    <sheet name="Resources required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2" l="1"/>
  <c r="C5" i="2"/>
  <c r="D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85" i="1"/>
  <c r="J69" i="1"/>
  <c r="J53" i="1"/>
  <c r="J37" i="1"/>
  <c r="J21" i="1"/>
  <c r="F11" i="1"/>
  <c r="E8" i="1"/>
  <c r="E5" i="1"/>
  <c r="E102" i="1" s="1"/>
  <c r="F5" i="1"/>
  <c r="F102" i="1" s="1"/>
  <c r="G5" i="1"/>
  <c r="G102" i="1" s="1"/>
  <c r="H5" i="1"/>
  <c r="H102" i="1" s="1"/>
  <c r="I5" i="1"/>
  <c r="I102" i="1" s="1"/>
  <c r="I95" i="1"/>
  <c r="I96" i="1"/>
  <c r="I85" i="1"/>
  <c r="H85" i="1"/>
  <c r="G93" i="1"/>
  <c r="G99" i="1"/>
  <c r="G85" i="1"/>
  <c r="F94" i="1"/>
  <c r="F85" i="1"/>
  <c r="E92" i="1"/>
  <c r="E85" i="1"/>
  <c r="D90" i="1"/>
  <c r="I84" i="1"/>
  <c r="I100" i="1" s="1"/>
  <c r="H84" i="1"/>
  <c r="H100" i="1" s="1"/>
  <c r="G84" i="1"/>
  <c r="G100" i="1" s="1"/>
  <c r="F84" i="1"/>
  <c r="F100" i="1" s="1"/>
  <c r="E84" i="1"/>
  <c r="E100" i="1" s="1"/>
  <c r="D84" i="1"/>
  <c r="D100" i="1" s="1"/>
  <c r="I83" i="1"/>
  <c r="I99" i="1" s="1"/>
  <c r="H83" i="1"/>
  <c r="H99" i="1" s="1"/>
  <c r="G83" i="1"/>
  <c r="F83" i="1"/>
  <c r="F99" i="1" s="1"/>
  <c r="E83" i="1"/>
  <c r="E99" i="1" s="1"/>
  <c r="D83" i="1"/>
  <c r="D99" i="1" s="1"/>
  <c r="I82" i="1"/>
  <c r="I98" i="1" s="1"/>
  <c r="H82" i="1"/>
  <c r="H98" i="1" s="1"/>
  <c r="G82" i="1"/>
  <c r="G98" i="1" s="1"/>
  <c r="F82" i="1"/>
  <c r="F98" i="1" s="1"/>
  <c r="E82" i="1"/>
  <c r="E98" i="1" s="1"/>
  <c r="D82" i="1"/>
  <c r="D98" i="1" s="1"/>
  <c r="I81" i="1"/>
  <c r="I97" i="1" s="1"/>
  <c r="H81" i="1"/>
  <c r="H97" i="1" s="1"/>
  <c r="G81" i="1"/>
  <c r="G97" i="1" s="1"/>
  <c r="F81" i="1"/>
  <c r="F97" i="1" s="1"/>
  <c r="E81" i="1"/>
  <c r="E97" i="1" s="1"/>
  <c r="D81" i="1"/>
  <c r="D97" i="1" s="1"/>
  <c r="I80" i="1"/>
  <c r="H80" i="1"/>
  <c r="H96" i="1" s="1"/>
  <c r="G80" i="1"/>
  <c r="G96" i="1" s="1"/>
  <c r="F80" i="1"/>
  <c r="F96" i="1" s="1"/>
  <c r="E80" i="1"/>
  <c r="E96" i="1" s="1"/>
  <c r="D80" i="1"/>
  <c r="D96" i="1" s="1"/>
  <c r="I79" i="1"/>
  <c r="H79" i="1"/>
  <c r="H95" i="1" s="1"/>
  <c r="G79" i="1"/>
  <c r="G95" i="1" s="1"/>
  <c r="F79" i="1"/>
  <c r="F95" i="1" s="1"/>
  <c r="E79" i="1"/>
  <c r="E95" i="1" s="1"/>
  <c r="D79" i="1"/>
  <c r="D95" i="1" s="1"/>
  <c r="I78" i="1"/>
  <c r="I94" i="1" s="1"/>
  <c r="H78" i="1"/>
  <c r="H94" i="1" s="1"/>
  <c r="G78" i="1"/>
  <c r="G94" i="1" s="1"/>
  <c r="F78" i="1"/>
  <c r="E78" i="1"/>
  <c r="E94" i="1" s="1"/>
  <c r="D78" i="1"/>
  <c r="D94" i="1" s="1"/>
  <c r="I77" i="1"/>
  <c r="I93" i="1" s="1"/>
  <c r="H77" i="1"/>
  <c r="H93" i="1" s="1"/>
  <c r="G77" i="1"/>
  <c r="F77" i="1"/>
  <c r="F93" i="1" s="1"/>
  <c r="E77" i="1"/>
  <c r="E93" i="1" s="1"/>
  <c r="D77" i="1"/>
  <c r="D93" i="1" s="1"/>
  <c r="I76" i="1"/>
  <c r="I92" i="1" s="1"/>
  <c r="H76" i="1"/>
  <c r="H92" i="1" s="1"/>
  <c r="G76" i="1"/>
  <c r="G92" i="1" s="1"/>
  <c r="F76" i="1"/>
  <c r="F92" i="1" s="1"/>
  <c r="E76" i="1"/>
  <c r="D76" i="1"/>
  <c r="D92" i="1" s="1"/>
  <c r="I75" i="1"/>
  <c r="I91" i="1" s="1"/>
  <c r="H75" i="1"/>
  <c r="H91" i="1" s="1"/>
  <c r="G75" i="1"/>
  <c r="G91" i="1" s="1"/>
  <c r="F75" i="1"/>
  <c r="F91" i="1" s="1"/>
  <c r="E75" i="1"/>
  <c r="E91" i="1" s="1"/>
  <c r="D75" i="1"/>
  <c r="D91" i="1" s="1"/>
  <c r="I74" i="1"/>
  <c r="I90" i="1" s="1"/>
  <c r="H74" i="1"/>
  <c r="H90" i="1" s="1"/>
  <c r="G74" i="1"/>
  <c r="G90" i="1" s="1"/>
  <c r="F74" i="1"/>
  <c r="F90" i="1" s="1"/>
  <c r="E74" i="1"/>
  <c r="E90" i="1" s="1"/>
  <c r="D74" i="1"/>
  <c r="I73" i="1"/>
  <c r="I89" i="1" s="1"/>
  <c r="H73" i="1"/>
  <c r="H89" i="1" s="1"/>
  <c r="G73" i="1"/>
  <c r="G89" i="1" s="1"/>
  <c r="F73" i="1"/>
  <c r="F89" i="1" s="1"/>
  <c r="E73" i="1"/>
  <c r="E89" i="1" s="1"/>
  <c r="D73" i="1"/>
  <c r="D89" i="1" s="1"/>
  <c r="I72" i="1"/>
  <c r="I88" i="1" s="1"/>
  <c r="H72" i="1"/>
  <c r="H88" i="1" s="1"/>
  <c r="G72" i="1"/>
  <c r="G88" i="1" s="1"/>
  <c r="F72" i="1"/>
  <c r="F88" i="1" s="1"/>
  <c r="E72" i="1"/>
  <c r="E88" i="1" s="1"/>
  <c r="D72" i="1"/>
  <c r="D88" i="1" s="1"/>
  <c r="I71" i="1"/>
  <c r="I87" i="1" s="1"/>
  <c r="H71" i="1"/>
  <c r="H87" i="1" s="1"/>
  <c r="G71" i="1"/>
  <c r="G87" i="1" s="1"/>
  <c r="F71" i="1"/>
  <c r="F87" i="1" s="1"/>
  <c r="E71" i="1"/>
  <c r="E87" i="1" s="1"/>
  <c r="D71" i="1"/>
  <c r="D87" i="1" s="1"/>
  <c r="I70" i="1"/>
  <c r="I86" i="1" s="1"/>
  <c r="H70" i="1"/>
  <c r="H86" i="1" s="1"/>
  <c r="G70" i="1"/>
  <c r="G86" i="1" s="1"/>
  <c r="F70" i="1"/>
  <c r="F86" i="1" s="1"/>
  <c r="E70" i="1"/>
  <c r="E86" i="1" s="1"/>
  <c r="D70" i="1"/>
  <c r="D86" i="1" s="1"/>
  <c r="I68" i="1"/>
  <c r="H68" i="1"/>
  <c r="G68" i="1"/>
  <c r="F68" i="1"/>
  <c r="E68" i="1"/>
  <c r="D68" i="1"/>
  <c r="I67" i="1"/>
  <c r="H67" i="1"/>
  <c r="G67" i="1"/>
  <c r="F67" i="1"/>
  <c r="E67" i="1"/>
  <c r="D67" i="1"/>
  <c r="I66" i="1"/>
  <c r="H66" i="1"/>
  <c r="G66" i="1"/>
  <c r="F66" i="1"/>
  <c r="E66" i="1"/>
  <c r="D66" i="1"/>
  <c r="I65" i="1"/>
  <c r="H65" i="1"/>
  <c r="G65" i="1"/>
  <c r="F65" i="1"/>
  <c r="E65" i="1"/>
  <c r="D65" i="1"/>
  <c r="I64" i="1"/>
  <c r="H64" i="1"/>
  <c r="G64" i="1"/>
  <c r="F64" i="1"/>
  <c r="E64" i="1"/>
  <c r="D64" i="1"/>
  <c r="I63" i="1"/>
  <c r="H63" i="1"/>
  <c r="G63" i="1"/>
  <c r="F63" i="1"/>
  <c r="E63" i="1"/>
  <c r="D63" i="1"/>
  <c r="I62" i="1"/>
  <c r="H62" i="1"/>
  <c r="G62" i="1"/>
  <c r="F62" i="1"/>
  <c r="E62" i="1"/>
  <c r="D62" i="1"/>
  <c r="I61" i="1"/>
  <c r="H61" i="1"/>
  <c r="G61" i="1"/>
  <c r="F61" i="1"/>
  <c r="E61" i="1"/>
  <c r="D61" i="1"/>
  <c r="I60" i="1"/>
  <c r="H60" i="1"/>
  <c r="G60" i="1"/>
  <c r="F60" i="1"/>
  <c r="E60" i="1"/>
  <c r="D60" i="1"/>
  <c r="I59" i="1"/>
  <c r="H59" i="1"/>
  <c r="G59" i="1"/>
  <c r="F59" i="1"/>
  <c r="E59" i="1"/>
  <c r="D59" i="1"/>
  <c r="I58" i="1"/>
  <c r="H58" i="1"/>
  <c r="G58" i="1"/>
  <c r="F58" i="1"/>
  <c r="E58" i="1"/>
  <c r="D58" i="1"/>
  <c r="I57" i="1"/>
  <c r="H57" i="1"/>
  <c r="G57" i="1"/>
  <c r="F57" i="1"/>
  <c r="E57" i="1"/>
  <c r="D57" i="1"/>
  <c r="I56" i="1"/>
  <c r="H56" i="1"/>
  <c r="G56" i="1"/>
  <c r="F56" i="1"/>
  <c r="E56" i="1"/>
  <c r="D56" i="1"/>
  <c r="I55" i="1"/>
  <c r="H55" i="1"/>
  <c r="G55" i="1"/>
  <c r="F55" i="1"/>
  <c r="E55" i="1"/>
  <c r="D55" i="1"/>
  <c r="I54" i="1"/>
  <c r="H54" i="1"/>
  <c r="G54" i="1"/>
  <c r="F54" i="1"/>
  <c r="E54" i="1"/>
  <c r="D54" i="1"/>
  <c r="I52" i="1"/>
  <c r="H52" i="1"/>
  <c r="G52" i="1"/>
  <c r="F52" i="1"/>
  <c r="E52" i="1"/>
  <c r="D52" i="1"/>
  <c r="I51" i="1"/>
  <c r="H51" i="1"/>
  <c r="G51" i="1"/>
  <c r="F51" i="1"/>
  <c r="E51" i="1"/>
  <c r="D51" i="1"/>
  <c r="I50" i="1"/>
  <c r="H50" i="1"/>
  <c r="G50" i="1"/>
  <c r="F50" i="1"/>
  <c r="E50" i="1"/>
  <c r="D50" i="1"/>
  <c r="I49" i="1"/>
  <c r="H49" i="1"/>
  <c r="G49" i="1"/>
  <c r="F49" i="1"/>
  <c r="E49" i="1"/>
  <c r="D49" i="1"/>
  <c r="I48" i="1"/>
  <c r="H48" i="1"/>
  <c r="G48" i="1"/>
  <c r="F48" i="1"/>
  <c r="E48" i="1"/>
  <c r="D48" i="1"/>
  <c r="I47" i="1"/>
  <c r="H47" i="1"/>
  <c r="G47" i="1"/>
  <c r="F47" i="1"/>
  <c r="E47" i="1"/>
  <c r="D47" i="1"/>
  <c r="I46" i="1"/>
  <c r="H46" i="1"/>
  <c r="G46" i="1"/>
  <c r="F46" i="1"/>
  <c r="E46" i="1"/>
  <c r="D46" i="1"/>
  <c r="I45" i="1"/>
  <c r="H45" i="1"/>
  <c r="G45" i="1"/>
  <c r="F45" i="1"/>
  <c r="E45" i="1"/>
  <c r="D45" i="1"/>
  <c r="I44" i="1"/>
  <c r="H44" i="1"/>
  <c r="G44" i="1"/>
  <c r="F44" i="1"/>
  <c r="E44" i="1"/>
  <c r="D44" i="1"/>
  <c r="I43" i="1"/>
  <c r="H43" i="1"/>
  <c r="G43" i="1"/>
  <c r="F43" i="1"/>
  <c r="E43" i="1"/>
  <c r="D43" i="1"/>
  <c r="I42" i="1"/>
  <c r="H42" i="1"/>
  <c r="G42" i="1"/>
  <c r="F42" i="1"/>
  <c r="E42" i="1"/>
  <c r="D42" i="1"/>
  <c r="I41" i="1"/>
  <c r="H41" i="1"/>
  <c r="G41" i="1"/>
  <c r="F41" i="1"/>
  <c r="E41" i="1"/>
  <c r="D41" i="1"/>
  <c r="I40" i="1"/>
  <c r="H40" i="1"/>
  <c r="G40" i="1"/>
  <c r="F40" i="1"/>
  <c r="E40" i="1"/>
  <c r="D40" i="1"/>
  <c r="I39" i="1"/>
  <c r="H39" i="1"/>
  <c r="G39" i="1"/>
  <c r="F39" i="1"/>
  <c r="E39" i="1"/>
  <c r="D39" i="1"/>
  <c r="I38" i="1"/>
  <c r="H38" i="1"/>
  <c r="G38" i="1"/>
  <c r="F38" i="1"/>
  <c r="E38" i="1"/>
  <c r="D38" i="1"/>
  <c r="I36" i="1"/>
  <c r="H36" i="1"/>
  <c r="G36" i="1"/>
  <c r="G20" i="1" s="1"/>
  <c r="F36" i="1"/>
  <c r="F20" i="1" s="1"/>
  <c r="E36" i="1"/>
  <c r="E20" i="1" s="1"/>
  <c r="D36" i="1"/>
  <c r="D20" i="1" s="1"/>
  <c r="I35" i="1"/>
  <c r="H35" i="1"/>
  <c r="G35" i="1"/>
  <c r="G19" i="1" s="1"/>
  <c r="F35" i="1"/>
  <c r="F19" i="1" s="1"/>
  <c r="E35" i="1"/>
  <c r="E19" i="1" s="1"/>
  <c r="D35" i="1"/>
  <c r="D19" i="1" s="1"/>
  <c r="I34" i="1"/>
  <c r="H34" i="1"/>
  <c r="G34" i="1"/>
  <c r="G18" i="1" s="1"/>
  <c r="F34" i="1"/>
  <c r="F18" i="1" s="1"/>
  <c r="E34" i="1"/>
  <c r="E18" i="1" s="1"/>
  <c r="D34" i="1"/>
  <c r="D18" i="1" s="1"/>
  <c r="I33" i="1"/>
  <c r="H33" i="1"/>
  <c r="G33" i="1"/>
  <c r="G17" i="1" s="1"/>
  <c r="F33" i="1"/>
  <c r="F17" i="1" s="1"/>
  <c r="E33" i="1"/>
  <c r="E17" i="1" s="1"/>
  <c r="D33" i="1"/>
  <c r="D17" i="1" s="1"/>
  <c r="I32" i="1"/>
  <c r="H32" i="1"/>
  <c r="G32" i="1"/>
  <c r="G16" i="1" s="1"/>
  <c r="F32" i="1"/>
  <c r="F16" i="1" s="1"/>
  <c r="E32" i="1"/>
  <c r="E16" i="1" s="1"/>
  <c r="D32" i="1"/>
  <c r="D16" i="1" s="1"/>
  <c r="I31" i="1"/>
  <c r="H31" i="1"/>
  <c r="G31" i="1"/>
  <c r="G15" i="1" s="1"/>
  <c r="F31" i="1"/>
  <c r="F15" i="1" s="1"/>
  <c r="E31" i="1"/>
  <c r="E15" i="1" s="1"/>
  <c r="D31" i="1"/>
  <c r="D15" i="1" s="1"/>
  <c r="I30" i="1"/>
  <c r="H30" i="1"/>
  <c r="G30" i="1"/>
  <c r="G14" i="1" s="1"/>
  <c r="F30" i="1"/>
  <c r="F14" i="1" s="1"/>
  <c r="E30" i="1"/>
  <c r="E14" i="1" s="1"/>
  <c r="D30" i="1"/>
  <c r="D14" i="1" s="1"/>
  <c r="I29" i="1"/>
  <c r="H29" i="1"/>
  <c r="G29" i="1"/>
  <c r="G13" i="1" s="1"/>
  <c r="F29" i="1"/>
  <c r="F13" i="1" s="1"/>
  <c r="E29" i="1"/>
  <c r="E13" i="1" s="1"/>
  <c r="D29" i="1"/>
  <c r="D13" i="1" s="1"/>
  <c r="I28" i="1"/>
  <c r="H28" i="1"/>
  <c r="G28" i="1"/>
  <c r="G12" i="1" s="1"/>
  <c r="F28" i="1"/>
  <c r="F12" i="1" s="1"/>
  <c r="E28" i="1"/>
  <c r="E12" i="1" s="1"/>
  <c r="D28" i="1"/>
  <c r="D12" i="1" s="1"/>
  <c r="I27" i="1"/>
  <c r="H27" i="1"/>
  <c r="G27" i="1"/>
  <c r="G11" i="1" s="1"/>
  <c r="F27" i="1"/>
  <c r="E27" i="1"/>
  <c r="E11" i="1" s="1"/>
  <c r="D27" i="1"/>
  <c r="D11" i="1" s="1"/>
  <c r="I26" i="1"/>
  <c r="H26" i="1"/>
  <c r="G26" i="1"/>
  <c r="G10" i="1" s="1"/>
  <c r="F26" i="1"/>
  <c r="F10" i="1" s="1"/>
  <c r="E26" i="1"/>
  <c r="E10" i="1" s="1"/>
  <c r="D26" i="1"/>
  <c r="D10" i="1" s="1"/>
  <c r="I25" i="1"/>
  <c r="H25" i="1"/>
  <c r="G25" i="1"/>
  <c r="G9" i="1" s="1"/>
  <c r="F25" i="1"/>
  <c r="F9" i="1" s="1"/>
  <c r="E25" i="1"/>
  <c r="E9" i="1" s="1"/>
  <c r="D25" i="1"/>
  <c r="D9" i="1" s="1"/>
  <c r="I24" i="1"/>
  <c r="H24" i="1"/>
  <c r="G24" i="1"/>
  <c r="G8" i="1" s="1"/>
  <c r="F24" i="1"/>
  <c r="F8" i="1" s="1"/>
  <c r="E24" i="1"/>
  <c r="D24" i="1"/>
  <c r="D8" i="1" s="1"/>
  <c r="I23" i="1"/>
  <c r="H23" i="1"/>
  <c r="G23" i="1"/>
  <c r="G7" i="1" s="1"/>
  <c r="F23" i="1"/>
  <c r="F7" i="1" s="1"/>
  <c r="E23" i="1"/>
  <c r="E7" i="1" s="1"/>
  <c r="D23" i="1"/>
  <c r="D7" i="1" s="1"/>
  <c r="I22" i="1"/>
  <c r="H22" i="1"/>
  <c r="G22" i="1"/>
  <c r="G6" i="1" s="1"/>
  <c r="F22" i="1"/>
  <c r="F6" i="1" s="1"/>
  <c r="E22" i="1"/>
  <c r="E6" i="1" s="1"/>
  <c r="D22" i="1"/>
  <c r="D6" i="1" s="1"/>
  <c r="I20" i="1"/>
  <c r="H20" i="1"/>
  <c r="I19" i="1"/>
  <c r="H19" i="1"/>
  <c r="I18" i="1"/>
  <c r="H18" i="1"/>
  <c r="I17" i="1"/>
  <c r="H17" i="1"/>
  <c r="I16" i="1"/>
  <c r="H16" i="1"/>
  <c r="I15" i="1"/>
  <c r="H15" i="1"/>
  <c r="I14" i="1"/>
  <c r="H14" i="1"/>
  <c r="I13" i="1"/>
  <c r="H13" i="1"/>
  <c r="I12" i="1"/>
  <c r="H12" i="1"/>
  <c r="I11" i="1"/>
  <c r="H11" i="1"/>
  <c r="I10" i="1"/>
  <c r="H10" i="1"/>
  <c r="I9" i="1"/>
  <c r="H9" i="1"/>
  <c r="I8" i="1"/>
  <c r="H8" i="1"/>
  <c r="I7" i="1"/>
  <c r="H7" i="1"/>
  <c r="I6" i="1"/>
  <c r="H6" i="1"/>
  <c r="J102" i="1" l="1"/>
  <c r="D85" i="1"/>
  <c r="D102" i="1" s="1"/>
</calcChain>
</file>

<file path=xl/sharedStrings.xml><?xml version="1.0" encoding="utf-8"?>
<sst xmlns="http://schemas.openxmlformats.org/spreadsheetml/2006/main" count="129" uniqueCount="41">
  <si>
    <t>Total</t>
  </si>
  <si>
    <t>Attapeu</t>
  </si>
  <si>
    <t>Bolikhamxai</t>
  </si>
  <si>
    <t>Champasak</t>
  </si>
  <si>
    <t>Khammouane</t>
  </si>
  <si>
    <t>Houaphan</t>
  </si>
  <si>
    <t>Luang Prabang</t>
  </si>
  <si>
    <t>Oudomxai</t>
  </si>
  <si>
    <t>Salavan</t>
  </si>
  <si>
    <t>Savannakhet</t>
  </si>
  <si>
    <t>Sekong</t>
  </si>
  <si>
    <t>Vientiane</t>
  </si>
  <si>
    <t>Vientiane Capital</t>
  </si>
  <si>
    <t>Xaisomboun</t>
  </si>
  <si>
    <t>Xieng Khuang</t>
  </si>
  <si>
    <t>Total Ordnance Destroyed</t>
  </si>
  <si>
    <t>Total Cluster Munitions Destroyed</t>
  </si>
  <si>
    <t>Technical Survey (CMRS) completed (ha)</t>
  </si>
  <si>
    <t>Phongsaly</t>
  </si>
  <si>
    <t>Non-Technical Survey completed (villages)</t>
  </si>
  <si>
    <t>Total (to July 31st)</t>
  </si>
  <si>
    <t>Humanitarian clearance (ha)</t>
  </si>
  <si>
    <t>Total Clearance (Humanitarian and Commercial) (ha)</t>
  </si>
  <si>
    <t>Total (from 1st August)</t>
  </si>
  <si>
    <t>TOTAL</t>
  </si>
  <si>
    <t>Lao PR Workplan 1st August 2024 to 31st July 2030</t>
  </si>
  <si>
    <t>Risk Education completed (beneficiaries)</t>
  </si>
  <si>
    <t>Technical</t>
  </si>
  <si>
    <t>Resources required</t>
  </si>
  <si>
    <t>Financial (US$m)</t>
  </si>
  <si>
    <t>Personnel (total staff working in the sector)</t>
  </si>
  <si>
    <t xml:space="preserve"> - UNDP support to NRA</t>
  </si>
  <si>
    <t xml:space="preserve"> - External support for IMSMA Core (GICHD)</t>
  </si>
  <si>
    <t>Y</t>
  </si>
  <si>
    <t>N</t>
  </si>
  <si>
    <t>External Funding Requirements (%)</t>
  </si>
  <si>
    <t>2025*</t>
  </si>
  <si>
    <t>* From 1st August 2025</t>
  </si>
  <si>
    <t>2030**</t>
  </si>
  <si>
    <t>** To 31st July 2030</t>
  </si>
  <si>
    <t>National Financial Resources (in kind)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</si>
</sst>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3" fontId="0" fillId="0" borderId="0" xfId="0" applyNumberFormat="1" applyAlignment="1">
      <alignment wrapText="1"/>
    </xf>
    <xf numFmtId="3" fontId="0" fillId="0" borderId="0" xfId="0" applyNumberFormat="1"/>
    <xf numFmtId="0" fontId="2" fillId="0" borderId="0" xfId="0" applyFont="1"/>
    <xf numFmtId="0" fontId="2" fillId="0" borderId="0" xfId="0" applyFont="1" applyAlignment="1">
      <alignment wrapText="1"/>
    </xf>
    <xf numFmtId="0" fontId="0" fillId="2" borderId="0" xfId="0" applyFill="1" applyAlignment="1">
      <alignment wrapText="1"/>
    </xf>
    <xf numFmtId="0" fontId="1" fillId="2" borderId="0" xfId="0" applyFont="1" applyFill="1" applyAlignment="1">
      <alignment vertical="top" wrapText="1"/>
    </xf>
    <xf numFmtId="3" fontId="1" fillId="2" borderId="0" xfId="0" applyNumberFormat="1" applyFont="1" applyFill="1" applyAlignment="1">
      <alignment vertical="top" wrapText="1"/>
    </xf>
    <xf numFmtId="0" fontId="1" fillId="3" borderId="0" xfId="0" applyFont="1" applyFill="1"/>
    <xf numFmtId="3" fontId="1" fillId="3" borderId="0" xfId="0" applyNumberFormat="1" applyFont="1" applyFill="1"/>
    <xf numFmtId="0" fontId="0" fillId="3" borderId="0" xfId="0" applyFill="1"/>
    <xf numFmtId="3" fontId="0" fillId="3" borderId="0" xfId="0" applyNumberFormat="1" applyFill="1"/>
    <xf numFmtId="0" fontId="1" fillId="2" borderId="0" xfId="0" applyFont="1" applyFill="1"/>
    <xf numFmtId="3" fontId="1" fillId="2" borderId="0" xfId="0" applyNumberFormat="1" applyFont="1" applyFill="1"/>
    <xf numFmtId="0" fontId="0" fillId="2" borderId="0" xfId="0" applyFill="1"/>
    <xf numFmtId="3" fontId="0" fillId="2" borderId="0" xfId="0" applyNumberFormat="1" applyFill="1"/>
    <xf numFmtId="0" fontId="1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02"/>
  <sheetViews>
    <sheetView tabSelected="1" topLeftCell="B34" workbookViewId="0">
      <selection activeCell="P14" sqref="P14"/>
    </sheetView>
  </sheetViews>
  <sheetFormatPr defaultRowHeight="15" x14ac:dyDescent="0.25"/>
  <cols>
    <col min="2" max="2" width="11.140625" customWidth="1"/>
    <col min="3" max="3" width="21.28515625" customWidth="1"/>
    <col min="4" max="6" width="15.5703125" customWidth="1"/>
    <col min="7" max="8" width="15.5703125" style="4" customWidth="1"/>
    <col min="9" max="10" width="15.5703125" customWidth="1"/>
  </cols>
  <sheetData>
    <row r="2" spans="2:10" ht="15.75" x14ac:dyDescent="0.25">
      <c r="C2" s="5" t="s">
        <v>25</v>
      </c>
    </row>
    <row r="3" spans="2:10" s="1" customFormat="1" ht="15.75" x14ac:dyDescent="0.25">
      <c r="D3" s="6"/>
      <c r="E3" s="6"/>
      <c r="G3" s="3"/>
      <c r="H3" s="3"/>
    </row>
    <row r="4" spans="2:10" s="1" customFormat="1" ht="75" x14ac:dyDescent="0.25">
      <c r="B4" s="7"/>
      <c r="C4" s="7"/>
      <c r="D4" s="8" t="s">
        <v>21</v>
      </c>
      <c r="E4" s="8" t="s">
        <v>22</v>
      </c>
      <c r="F4" s="8" t="s">
        <v>15</v>
      </c>
      <c r="G4" s="9" t="s">
        <v>16</v>
      </c>
      <c r="H4" s="9" t="s">
        <v>17</v>
      </c>
      <c r="I4" s="8" t="s">
        <v>19</v>
      </c>
      <c r="J4" s="8" t="s">
        <v>26</v>
      </c>
    </row>
    <row r="5" spans="2:10" s="2" customFormat="1" x14ac:dyDescent="0.25">
      <c r="B5" s="10">
        <v>2025</v>
      </c>
      <c r="C5" s="10" t="s">
        <v>23</v>
      </c>
      <c r="D5" s="11">
        <f>(D21/12)*5</f>
        <v>2708.333333333333</v>
      </c>
      <c r="E5" s="11">
        <f t="shared" ref="E5:I5" si="0">(E21/12)*5</f>
        <v>2916.666666666667</v>
      </c>
      <c r="F5" s="11">
        <f t="shared" si="0"/>
        <v>41666.666666666672</v>
      </c>
      <c r="G5" s="11">
        <f t="shared" si="0"/>
        <v>31250</v>
      </c>
      <c r="H5" s="11">
        <f t="shared" si="0"/>
        <v>8333.3333333333339</v>
      </c>
      <c r="I5" s="11">
        <f t="shared" si="0"/>
        <v>62.5</v>
      </c>
      <c r="J5" s="11">
        <f>(J21/12)*7</f>
        <v>134166.66666666669</v>
      </c>
    </row>
    <row r="6" spans="2:10" x14ac:dyDescent="0.25">
      <c r="B6" s="12"/>
      <c r="C6" s="12" t="s">
        <v>1</v>
      </c>
      <c r="D6" s="13">
        <f t="shared" ref="D6:G20" si="1">(D22/12)*5</f>
        <v>189.58333333333331</v>
      </c>
      <c r="E6" s="13">
        <f t="shared" si="1"/>
        <v>204.16666666666669</v>
      </c>
      <c r="F6" s="13">
        <f t="shared" si="1"/>
        <v>2916.666666666667</v>
      </c>
      <c r="G6" s="13">
        <f t="shared" si="1"/>
        <v>2187.5</v>
      </c>
      <c r="H6" s="13">
        <f>(H5/100)*7</f>
        <v>583.33333333333337</v>
      </c>
      <c r="I6" s="13">
        <f>(I5/100)*7</f>
        <v>4.375</v>
      </c>
      <c r="J6" s="13">
        <f t="shared" ref="J6:J20" si="2">(J22/12)*7</f>
        <v>11666.666666666668</v>
      </c>
    </row>
    <row r="7" spans="2:10" x14ac:dyDescent="0.25">
      <c r="B7" s="12"/>
      <c r="C7" s="12" t="s">
        <v>2</v>
      </c>
      <c r="D7" s="13">
        <f t="shared" si="1"/>
        <v>81.25</v>
      </c>
      <c r="E7" s="13">
        <f t="shared" si="1"/>
        <v>87.5</v>
      </c>
      <c r="F7" s="13">
        <f t="shared" si="1"/>
        <v>1250</v>
      </c>
      <c r="G7" s="13">
        <f t="shared" si="1"/>
        <v>937.5</v>
      </c>
      <c r="H7" s="13">
        <f>(H5/100)*3</f>
        <v>250.00000000000003</v>
      </c>
      <c r="I7" s="13">
        <f>(I5/100)*3</f>
        <v>1.875</v>
      </c>
      <c r="J7" s="13">
        <f t="shared" si="2"/>
        <v>6416.6666666666661</v>
      </c>
    </row>
    <row r="8" spans="2:10" x14ac:dyDescent="0.25">
      <c r="B8" s="12"/>
      <c r="C8" s="12" t="s">
        <v>3</v>
      </c>
      <c r="D8" s="13">
        <f t="shared" si="1"/>
        <v>189.58333333333331</v>
      </c>
      <c r="E8" s="13">
        <f t="shared" si="1"/>
        <v>204.16666666666669</v>
      </c>
      <c r="F8" s="13">
        <f t="shared" si="1"/>
        <v>2916.666666666667</v>
      </c>
      <c r="G8" s="13">
        <f t="shared" si="1"/>
        <v>2187.5</v>
      </c>
      <c r="H8" s="13">
        <f>(H5/100)*7</f>
        <v>583.33333333333337</v>
      </c>
      <c r="I8" s="13">
        <f>(I5/100)*7</f>
        <v>4.375</v>
      </c>
      <c r="J8" s="13">
        <f t="shared" si="2"/>
        <v>4083.3333333333335</v>
      </c>
    </row>
    <row r="9" spans="2:10" x14ac:dyDescent="0.25">
      <c r="B9" s="12"/>
      <c r="C9" s="12" t="s">
        <v>5</v>
      </c>
      <c r="D9" s="13">
        <f t="shared" si="1"/>
        <v>108.33333333333334</v>
      </c>
      <c r="E9" s="13">
        <f t="shared" si="1"/>
        <v>116.66666666666666</v>
      </c>
      <c r="F9" s="13">
        <f t="shared" si="1"/>
        <v>1666.6666666666665</v>
      </c>
      <c r="G9" s="13">
        <f t="shared" si="1"/>
        <v>1250</v>
      </c>
      <c r="H9" s="13">
        <f>(H5/100)*4</f>
        <v>333.33333333333337</v>
      </c>
      <c r="I9" s="13">
        <f>(I5/100)*4</f>
        <v>2.5</v>
      </c>
      <c r="J9" s="13">
        <f t="shared" si="2"/>
        <v>8750</v>
      </c>
    </row>
    <row r="10" spans="2:10" x14ac:dyDescent="0.25">
      <c r="B10" s="12"/>
      <c r="C10" s="12" t="s">
        <v>4</v>
      </c>
      <c r="D10" s="13">
        <f t="shared" si="1"/>
        <v>379.16666666666663</v>
      </c>
      <c r="E10" s="13">
        <f t="shared" si="1"/>
        <v>408.33333333333337</v>
      </c>
      <c r="F10" s="13">
        <f t="shared" si="1"/>
        <v>5833.3333333333339</v>
      </c>
      <c r="G10" s="13">
        <f t="shared" si="1"/>
        <v>4375</v>
      </c>
      <c r="H10" s="13">
        <f>(H5/100)*14</f>
        <v>1166.6666666666667</v>
      </c>
      <c r="I10" s="13">
        <f>(I5/100)*14</f>
        <v>8.75</v>
      </c>
      <c r="J10" s="13">
        <f t="shared" si="2"/>
        <v>14583.333333333334</v>
      </c>
    </row>
    <row r="11" spans="2:10" x14ac:dyDescent="0.25">
      <c r="B11" s="12"/>
      <c r="C11" s="12" t="s">
        <v>6</v>
      </c>
      <c r="D11" s="13">
        <f t="shared" si="1"/>
        <v>81.25</v>
      </c>
      <c r="E11" s="13">
        <f t="shared" si="1"/>
        <v>87.5</v>
      </c>
      <c r="F11" s="13">
        <f t="shared" si="1"/>
        <v>1250</v>
      </c>
      <c r="G11" s="13">
        <f t="shared" si="1"/>
        <v>937.5</v>
      </c>
      <c r="H11" s="13">
        <f>(H5/100)*3</f>
        <v>250.00000000000003</v>
      </c>
      <c r="I11" s="13">
        <f>(I5/100)*3</f>
        <v>1.875</v>
      </c>
      <c r="J11" s="13">
        <f t="shared" si="2"/>
        <v>7000</v>
      </c>
    </row>
    <row r="12" spans="2:10" x14ac:dyDescent="0.25">
      <c r="B12" s="12"/>
      <c r="C12" s="12" t="s">
        <v>7</v>
      </c>
      <c r="D12" s="13">
        <f t="shared" si="1"/>
        <v>27.083333333333336</v>
      </c>
      <c r="E12" s="13">
        <f t="shared" si="1"/>
        <v>29.166666666666664</v>
      </c>
      <c r="F12" s="13">
        <f t="shared" si="1"/>
        <v>416.66666666666663</v>
      </c>
      <c r="G12" s="13">
        <f t="shared" si="1"/>
        <v>312.5</v>
      </c>
      <c r="H12" s="13">
        <f>(H5/100)*1</f>
        <v>83.333333333333343</v>
      </c>
      <c r="I12" s="13">
        <f>(I5/100)*1</f>
        <v>0.625</v>
      </c>
      <c r="J12" s="13">
        <f t="shared" si="2"/>
        <v>2916.666666666667</v>
      </c>
    </row>
    <row r="13" spans="2:10" x14ac:dyDescent="0.25">
      <c r="B13" s="12"/>
      <c r="C13" s="12" t="s">
        <v>18</v>
      </c>
      <c r="D13" s="13">
        <f t="shared" si="1"/>
        <v>27.083333333333336</v>
      </c>
      <c r="E13" s="13">
        <f t="shared" si="1"/>
        <v>29.166666666666664</v>
      </c>
      <c r="F13" s="13">
        <f t="shared" si="1"/>
        <v>416.66666666666663</v>
      </c>
      <c r="G13" s="13">
        <f t="shared" si="1"/>
        <v>312.5</v>
      </c>
      <c r="H13" s="13">
        <f>(H5/100)*1</f>
        <v>83.333333333333343</v>
      </c>
      <c r="I13" s="13">
        <f>(I5/100)*1</f>
        <v>0.625</v>
      </c>
      <c r="J13" s="13">
        <f t="shared" si="2"/>
        <v>4083.3333333333335</v>
      </c>
    </row>
    <row r="14" spans="2:10" x14ac:dyDescent="0.25">
      <c r="B14" s="12"/>
      <c r="C14" s="12" t="s">
        <v>8</v>
      </c>
      <c r="D14" s="13">
        <f t="shared" si="1"/>
        <v>243.75</v>
      </c>
      <c r="E14" s="13">
        <f t="shared" si="1"/>
        <v>262.5</v>
      </c>
      <c r="F14" s="13">
        <f t="shared" si="1"/>
        <v>3750</v>
      </c>
      <c r="G14" s="13">
        <f t="shared" si="1"/>
        <v>2812.5</v>
      </c>
      <c r="H14" s="13">
        <f>(H5/100)*9</f>
        <v>750.00000000000011</v>
      </c>
      <c r="I14" s="13">
        <f>(I5/100)*9</f>
        <v>5.625</v>
      </c>
      <c r="J14" s="13">
        <f t="shared" si="2"/>
        <v>7583.333333333333</v>
      </c>
    </row>
    <row r="15" spans="2:10" x14ac:dyDescent="0.25">
      <c r="B15" s="12"/>
      <c r="C15" s="12" t="s">
        <v>9</v>
      </c>
      <c r="D15" s="13">
        <f t="shared" si="1"/>
        <v>487.5</v>
      </c>
      <c r="E15" s="13">
        <f t="shared" si="1"/>
        <v>525</v>
      </c>
      <c r="F15" s="13">
        <f t="shared" si="1"/>
        <v>7500</v>
      </c>
      <c r="G15" s="13">
        <f t="shared" si="1"/>
        <v>5625</v>
      </c>
      <c r="H15" s="13">
        <f>(H5/100)*18</f>
        <v>1500.0000000000002</v>
      </c>
      <c r="I15" s="13">
        <f>(I5/100)*18</f>
        <v>11.25</v>
      </c>
      <c r="J15" s="13">
        <f t="shared" si="2"/>
        <v>20416.666666666664</v>
      </c>
    </row>
    <row r="16" spans="2:10" x14ac:dyDescent="0.25">
      <c r="B16" s="12"/>
      <c r="C16" s="12" t="s">
        <v>10</v>
      </c>
      <c r="D16" s="13">
        <f t="shared" si="1"/>
        <v>162.5</v>
      </c>
      <c r="E16" s="13">
        <f t="shared" si="1"/>
        <v>175</v>
      </c>
      <c r="F16" s="13">
        <f t="shared" si="1"/>
        <v>2500</v>
      </c>
      <c r="G16" s="13">
        <f t="shared" si="1"/>
        <v>1875</v>
      </c>
      <c r="H16" s="13">
        <f>(H5/100)*6</f>
        <v>500.00000000000006</v>
      </c>
      <c r="I16" s="13">
        <f>(I5/100)*6</f>
        <v>3.75</v>
      </c>
      <c r="J16" s="13">
        <f t="shared" si="2"/>
        <v>7000</v>
      </c>
    </row>
    <row r="17" spans="2:10" x14ac:dyDescent="0.25">
      <c r="B17" s="12"/>
      <c r="C17" s="12" t="s">
        <v>11</v>
      </c>
      <c r="D17" s="13">
        <f t="shared" si="1"/>
        <v>13.541666666666668</v>
      </c>
      <c r="E17" s="13">
        <f t="shared" si="1"/>
        <v>14.583333333333332</v>
      </c>
      <c r="F17" s="13">
        <f t="shared" si="1"/>
        <v>208.33333333333331</v>
      </c>
      <c r="G17" s="13">
        <f t="shared" si="1"/>
        <v>156.25</v>
      </c>
      <c r="H17" s="13">
        <f>(H5/100)*0.5</f>
        <v>41.666666666666671</v>
      </c>
      <c r="I17" s="13">
        <f>(I5/100)*0.5</f>
        <v>0.3125</v>
      </c>
      <c r="J17" s="13">
        <f t="shared" si="2"/>
        <v>4083.3333333333335</v>
      </c>
    </row>
    <row r="18" spans="2:10" x14ac:dyDescent="0.25">
      <c r="B18" s="12"/>
      <c r="C18" s="12" t="s">
        <v>12</v>
      </c>
      <c r="D18" s="13">
        <f t="shared" si="1"/>
        <v>13.541666666666668</v>
      </c>
      <c r="E18" s="13">
        <f t="shared" si="1"/>
        <v>14.583333333333332</v>
      </c>
      <c r="F18" s="13">
        <f t="shared" si="1"/>
        <v>208.33333333333331</v>
      </c>
      <c r="G18" s="13">
        <f t="shared" si="1"/>
        <v>156.25</v>
      </c>
      <c r="H18" s="13">
        <f>(H5/100)*0.5</f>
        <v>41.666666666666671</v>
      </c>
      <c r="I18" s="13">
        <f>(I5/100)*0.5</f>
        <v>0.3125</v>
      </c>
      <c r="J18" s="13">
        <f t="shared" si="2"/>
        <v>2916.666666666667</v>
      </c>
    </row>
    <row r="19" spans="2:10" x14ac:dyDescent="0.25">
      <c r="B19" s="12"/>
      <c r="C19" s="12" t="s">
        <v>13</v>
      </c>
      <c r="D19" s="13">
        <f t="shared" si="1"/>
        <v>27.083333333333336</v>
      </c>
      <c r="E19" s="13">
        <f t="shared" si="1"/>
        <v>29.166666666666664</v>
      </c>
      <c r="F19" s="13">
        <f t="shared" si="1"/>
        <v>416.66666666666663</v>
      </c>
      <c r="G19" s="13">
        <f t="shared" si="1"/>
        <v>312.5</v>
      </c>
      <c r="H19" s="13">
        <f>(H5/100)*1</f>
        <v>83.333333333333343</v>
      </c>
      <c r="I19" s="13">
        <f>(I5/100)*1</f>
        <v>0.625</v>
      </c>
      <c r="J19" s="13">
        <f t="shared" si="2"/>
        <v>3500</v>
      </c>
    </row>
    <row r="20" spans="2:10" x14ac:dyDescent="0.25">
      <c r="B20" s="12"/>
      <c r="C20" s="12" t="s">
        <v>14</v>
      </c>
      <c r="D20" s="13">
        <f t="shared" si="1"/>
        <v>677.08333333333326</v>
      </c>
      <c r="E20" s="13">
        <f t="shared" si="1"/>
        <v>729.16666666666674</v>
      </c>
      <c r="F20" s="13">
        <f t="shared" si="1"/>
        <v>10416.666666666668</v>
      </c>
      <c r="G20" s="13">
        <f t="shared" si="1"/>
        <v>7812.5</v>
      </c>
      <c r="H20" s="13">
        <f>(H5/100)*25</f>
        <v>2083.3333333333335</v>
      </c>
      <c r="I20" s="13">
        <f>(I5/100)*25</f>
        <v>15.625</v>
      </c>
      <c r="J20" s="13">
        <f t="shared" si="2"/>
        <v>29166.666666666668</v>
      </c>
    </row>
    <row r="21" spans="2:10" s="2" customFormat="1" x14ac:dyDescent="0.25">
      <c r="B21" s="14">
        <v>2026</v>
      </c>
      <c r="C21" s="14" t="s">
        <v>0</v>
      </c>
      <c r="D21" s="15">
        <v>6500</v>
      </c>
      <c r="E21" s="15">
        <v>7000</v>
      </c>
      <c r="F21" s="15">
        <v>100000</v>
      </c>
      <c r="G21" s="15">
        <v>75000</v>
      </c>
      <c r="H21" s="15">
        <v>20000</v>
      </c>
      <c r="I21" s="14">
        <v>150</v>
      </c>
      <c r="J21" s="15">
        <f>SUM(J22:J36)</f>
        <v>230000</v>
      </c>
    </row>
    <row r="22" spans="2:10" x14ac:dyDescent="0.25">
      <c r="B22" s="16"/>
      <c r="C22" s="16" t="s">
        <v>1</v>
      </c>
      <c r="D22" s="17">
        <f>(D21/100)*7</f>
        <v>455</v>
      </c>
      <c r="E22" s="17">
        <f t="shared" ref="E22:G22" si="3">(E21/100)*7</f>
        <v>490</v>
      </c>
      <c r="F22" s="17">
        <f t="shared" si="3"/>
        <v>7000</v>
      </c>
      <c r="G22" s="17">
        <f t="shared" si="3"/>
        <v>5250</v>
      </c>
      <c r="H22" s="17">
        <f>(H21/100)*7</f>
        <v>1400</v>
      </c>
      <c r="I22" s="17">
        <f>(I21/100)*7</f>
        <v>10.5</v>
      </c>
      <c r="J22" s="17">
        <v>20000</v>
      </c>
    </row>
    <row r="23" spans="2:10" x14ac:dyDescent="0.25">
      <c r="B23" s="16"/>
      <c r="C23" s="16" t="s">
        <v>2</v>
      </c>
      <c r="D23" s="17">
        <f>(D21/100)*3</f>
        <v>195</v>
      </c>
      <c r="E23" s="17">
        <f t="shared" ref="E23:G23" si="4">(E21/100)*3</f>
        <v>210</v>
      </c>
      <c r="F23" s="17">
        <f t="shared" si="4"/>
        <v>3000</v>
      </c>
      <c r="G23" s="17">
        <f t="shared" si="4"/>
        <v>2250</v>
      </c>
      <c r="H23" s="17">
        <f>(H21/100)*3</f>
        <v>600</v>
      </c>
      <c r="I23" s="17">
        <f>(I21/100)*3</f>
        <v>4.5</v>
      </c>
      <c r="J23" s="17">
        <v>11000</v>
      </c>
    </row>
    <row r="24" spans="2:10" x14ac:dyDescent="0.25">
      <c r="B24" s="16"/>
      <c r="C24" s="16" t="s">
        <v>3</v>
      </c>
      <c r="D24" s="17">
        <f>(D21/100)*7</f>
        <v>455</v>
      </c>
      <c r="E24" s="17">
        <f t="shared" ref="E24:G24" si="5">(E21/100)*7</f>
        <v>490</v>
      </c>
      <c r="F24" s="17">
        <f t="shared" si="5"/>
        <v>7000</v>
      </c>
      <c r="G24" s="17">
        <f t="shared" si="5"/>
        <v>5250</v>
      </c>
      <c r="H24" s="17">
        <f>(H21/100)*7</f>
        <v>1400</v>
      </c>
      <c r="I24" s="17">
        <f>(I21/100)*7</f>
        <v>10.5</v>
      </c>
      <c r="J24" s="17">
        <v>7000</v>
      </c>
    </row>
    <row r="25" spans="2:10" x14ac:dyDescent="0.25">
      <c r="B25" s="16"/>
      <c r="C25" s="16" t="s">
        <v>5</v>
      </c>
      <c r="D25" s="17">
        <f>(D21/100)*4</f>
        <v>260</v>
      </c>
      <c r="E25" s="17">
        <f t="shared" ref="E25:G25" si="6">(E21/100)*4</f>
        <v>280</v>
      </c>
      <c r="F25" s="17">
        <f t="shared" si="6"/>
        <v>4000</v>
      </c>
      <c r="G25" s="17">
        <f t="shared" si="6"/>
        <v>3000</v>
      </c>
      <c r="H25" s="17">
        <f>(H21/100)*4</f>
        <v>800</v>
      </c>
      <c r="I25" s="17">
        <f>(I21/100)*4</f>
        <v>6</v>
      </c>
      <c r="J25" s="17">
        <v>15000</v>
      </c>
    </row>
    <row r="26" spans="2:10" x14ac:dyDescent="0.25">
      <c r="B26" s="16"/>
      <c r="C26" s="16" t="s">
        <v>4</v>
      </c>
      <c r="D26" s="17">
        <f>(D21/100)*14</f>
        <v>910</v>
      </c>
      <c r="E26" s="17">
        <f t="shared" ref="E26:G26" si="7">(E21/100)*14</f>
        <v>980</v>
      </c>
      <c r="F26" s="17">
        <f t="shared" si="7"/>
        <v>14000</v>
      </c>
      <c r="G26" s="17">
        <f t="shared" si="7"/>
        <v>10500</v>
      </c>
      <c r="H26" s="17">
        <f>(H21/100)*14</f>
        <v>2800</v>
      </c>
      <c r="I26" s="17">
        <f>(I21/100)*14</f>
        <v>21</v>
      </c>
      <c r="J26" s="17">
        <v>25000</v>
      </c>
    </row>
    <row r="27" spans="2:10" x14ac:dyDescent="0.25">
      <c r="B27" s="16"/>
      <c r="C27" s="16" t="s">
        <v>6</v>
      </c>
      <c r="D27" s="17">
        <f>(D21/100)*3</f>
        <v>195</v>
      </c>
      <c r="E27" s="17">
        <f t="shared" ref="E27:G27" si="8">(E21/100)*3</f>
        <v>210</v>
      </c>
      <c r="F27" s="17">
        <f t="shared" si="8"/>
        <v>3000</v>
      </c>
      <c r="G27" s="17">
        <f t="shared" si="8"/>
        <v>2250</v>
      </c>
      <c r="H27" s="17">
        <f>(H21/100)*3</f>
        <v>600</v>
      </c>
      <c r="I27" s="17">
        <f>(I21/100)*3</f>
        <v>4.5</v>
      </c>
      <c r="J27" s="17">
        <v>12000</v>
      </c>
    </row>
    <row r="28" spans="2:10" x14ac:dyDescent="0.25">
      <c r="B28" s="16"/>
      <c r="C28" s="16" t="s">
        <v>7</v>
      </c>
      <c r="D28" s="17">
        <f>(D21/100)*1</f>
        <v>65</v>
      </c>
      <c r="E28" s="17">
        <f t="shared" ref="E28:G28" si="9">(E21/100)*1</f>
        <v>70</v>
      </c>
      <c r="F28" s="17">
        <f t="shared" si="9"/>
        <v>1000</v>
      </c>
      <c r="G28" s="17">
        <f t="shared" si="9"/>
        <v>750</v>
      </c>
      <c r="H28" s="17">
        <f>(H21/100)*1</f>
        <v>200</v>
      </c>
      <c r="I28" s="17">
        <f>(I21/100)*1</f>
        <v>1.5</v>
      </c>
      <c r="J28" s="17">
        <v>5000</v>
      </c>
    </row>
    <row r="29" spans="2:10" x14ac:dyDescent="0.25">
      <c r="B29" s="16"/>
      <c r="C29" s="16" t="s">
        <v>18</v>
      </c>
      <c r="D29" s="17">
        <f>(D21/100)*1</f>
        <v>65</v>
      </c>
      <c r="E29" s="17">
        <f t="shared" ref="E29:G29" si="10">(E21/100)*1</f>
        <v>70</v>
      </c>
      <c r="F29" s="17">
        <f t="shared" si="10"/>
        <v>1000</v>
      </c>
      <c r="G29" s="17">
        <f t="shared" si="10"/>
        <v>750</v>
      </c>
      <c r="H29" s="17">
        <f>(H21/100)*1</f>
        <v>200</v>
      </c>
      <c r="I29" s="17">
        <f>(I21/100)*1</f>
        <v>1.5</v>
      </c>
      <c r="J29" s="17">
        <v>7000</v>
      </c>
    </row>
    <row r="30" spans="2:10" x14ac:dyDescent="0.25">
      <c r="B30" s="16"/>
      <c r="C30" s="16" t="s">
        <v>8</v>
      </c>
      <c r="D30" s="17">
        <f>(D21/100)*9</f>
        <v>585</v>
      </c>
      <c r="E30" s="17">
        <f t="shared" ref="E30:G30" si="11">(E21/100)*9</f>
        <v>630</v>
      </c>
      <c r="F30" s="17">
        <f t="shared" si="11"/>
        <v>9000</v>
      </c>
      <c r="G30" s="17">
        <f t="shared" si="11"/>
        <v>6750</v>
      </c>
      <c r="H30" s="17">
        <f>(H21/100)*9</f>
        <v>1800</v>
      </c>
      <c r="I30" s="17">
        <f>(I21/100)*9</f>
        <v>13.5</v>
      </c>
      <c r="J30" s="17">
        <v>13000</v>
      </c>
    </row>
    <row r="31" spans="2:10" x14ac:dyDescent="0.25">
      <c r="B31" s="16"/>
      <c r="C31" s="16" t="s">
        <v>9</v>
      </c>
      <c r="D31" s="17">
        <f>(D21/100)*18</f>
        <v>1170</v>
      </c>
      <c r="E31" s="17">
        <f t="shared" ref="E31:G31" si="12">(E21/100)*18</f>
        <v>1260</v>
      </c>
      <c r="F31" s="17">
        <f t="shared" si="12"/>
        <v>18000</v>
      </c>
      <c r="G31" s="17">
        <f t="shared" si="12"/>
        <v>13500</v>
      </c>
      <c r="H31" s="17">
        <f>(H21/100)*18</f>
        <v>3600</v>
      </c>
      <c r="I31" s="17">
        <f>(I21/100)*18</f>
        <v>27</v>
      </c>
      <c r="J31" s="17">
        <v>35000</v>
      </c>
    </row>
    <row r="32" spans="2:10" x14ac:dyDescent="0.25">
      <c r="B32" s="16"/>
      <c r="C32" s="16" t="s">
        <v>10</v>
      </c>
      <c r="D32" s="17">
        <f>(D21/100)*6</f>
        <v>390</v>
      </c>
      <c r="E32" s="17">
        <f t="shared" ref="E32:G32" si="13">(E21/100)*6</f>
        <v>420</v>
      </c>
      <c r="F32" s="17">
        <f t="shared" si="13"/>
        <v>6000</v>
      </c>
      <c r="G32" s="17">
        <f t="shared" si="13"/>
        <v>4500</v>
      </c>
      <c r="H32" s="17">
        <f>(H21/100)*6</f>
        <v>1200</v>
      </c>
      <c r="I32" s="17">
        <f>(I21/100)*6</f>
        <v>9</v>
      </c>
      <c r="J32" s="17">
        <v>12000</v>
      </c>
    </row>
    <row r="33" spans="2:10" x14ac:dyDescent="0.25">
      <c r="B33" s="16"/>
      <c r="C33" s="16" t="s">
        <v>11</v>
      </c>
      <c r="D33" s="17">
        <f>(D21/100)*0.5</f>
        <v>32.5</v>
      </c>
      <c r="E33" s="17">
        <f t="shared" ref="E33:G33" si="14">(E21/100)*0.5</f>
        <v>35</v>
      </c>
      <c r="F33" s="17">
        <f t="shared" si="14"/>
        <v>500</v>
      </c>
      <c r="G33" s="17">
        <f t="shared" si="14"/>
        <v>375</v>
      </c>
      <c r="H33" s="17">
        <f>(H21/100)*0.5</f>
        <v>100</v>
      </c>
      <c r="I33" s="17">
        <f>(I21/100)*0.5</f>
        <v>0.75</v>
      </c>
      <c r="J33" s="17">
        <v>7000</v>
      </c>
    </row>
    <row r="34" spans="2:10" x14ac:dyDescent="0.25">
      <c r="B34" s="16"/>
      <c r="C34" s="16" t="s">
        <v>12</v>
      </c>
      <c r="D34" s="17">
        <f>(D21/100)*0.5</f>
        <v>32.5</v>
      </c>
      <c r="E34" s="17">
        <f t="shared" ref="E34:G34" si="15">(E21/100)*0.5</f>
        <v>35</v>
      </c>
      <c r="F34" s="17">
        <f t="shared" si="15"/>
        <v>500</v>
      </c>
      <c r="G34" s="17">
        <f t="shared" si="15"/>
        <v>375</v>
      </c>
      <c r="H34" s="17">
        <f>(H21/100)*0.5</f>
        <v>100</v>
      </c>
      <c r="I34" s="17">
        <f>(I21/100)*0.5</f>
        <v>0.75</v>
      </c>
      <c r="J34" s="17">
        <v>5000</v>
      </c>
    </row>
    <row r="35" spans="2:10" x14ac:dyDescent="0.25">
      <c r="B35" s="16"/>
      <c r="C35" s="16" t="s">
        <v>13</v>
      </c>
      <c r="D35" s="17">
        <f>(D21/100)*1</f>
        <v>65</v>
      </c>
      <c r="E35" s="17">
        <f t="shared" ref="E35:G35" si="16">(E21/100)*1</f>
        <v>70</v>
      </c>
      <c r="F35" s="17">
        <f t="shared" si="16"/>
        <v>1000</v>
      </c>
      <c r="G35" s="17">
        <f t="shared" si="16"/>
        <v>750</v>
      </c>
      <c r="H35" s="17">
        <f>(H21/100)*1</f>
        <v>200</v>
      </c>
      <c r="I35" s="17">
        <f>(I21/100)*1</f>
        <v>1.5</v>
      </c>
      <c r="J35" s="17">
        <v>6000</v>
      </c>
    </row>
    <row r="36" spans="2:10" x14ac:dyDescent="0.25">
      <c r="B36" s="16"/>
      <c r="C36" s="16" t="s">
        <v>14</v>
      </c>
      <c r="D36" s="17">
        <f>(D21/100)*25</f>
        <v>1625</v>
      </c>
      <c r="E36" s="17">
        <f t="shared" ref="E36:G36" si="17">(E21/100)*25</f>
        <v>1750</v>
      </c>
      <c r="F36" s="17">
        <f t="shared" si="17"/>
        <v>25000</v>
      </c>
      <c r="G36" s="17">
        <f t="shared" si="17"/>
        <v>18750</v>
      </c>
      <c r="H36" s="17">
        <f>(H21/100)*25</f>
        <v>5000</v>
      </c>
      <c r="I36" s="17">
        <f>(I21/100)*25</f>
        <v>37.5</v>
      </c>
      <c r="J36" s="17">
        <v>50000</v>
      </c>
    </row>
    <row r="37" spans="2:10" s="2" customFormat="1" x14ac:dyDescent="0.25">
      <c r="B37" s="10">
        <v>2027</v>
      </c>
      <c r="C37" s="10" t="s">
        <v>0</v>
      </c>
      <c r="D37" s="11">
        <v>6500</v>
      </c>
      <c r="E37" s="11">
        <v>7000</v>
      </c>
      <c r="F37" s="11">
        <v>100000</v>
      </c>
      <c r="G37" s="11">
        <v>75000</v>
      </c>
      <c r="H37" s="11">
        <v>20000</v>
      </c>
      <c r="I37" s="10">
        <v>150</v>
      </c>
      <c r="J37" s="15">
        <f>SUM(J38:J52)</f>
        <v>230000</v>
      </c>
    </row>
    <row r="38" spans="2:10" x14ac:dyDescent="0.25">
      <c r="B38" s="12"/>
      <c r="C38" s="12" t="s">
        <v>1</v>
      </c>
      <c r="D38" s="13">
        <f>(D37/100)*7</f>
        <v>455</v>
      </c>
      <c r="E38" s="13">
        <f t="shared" ref="E38:G38" si="18">(E37/100)*7</f>
        <v>490</v>
      </c>
      <c r="F38" s="13">
        <f t="shared" si="18"/>
        <v>7000</v>
      </c>
      <c r="G38" s="13">
        <f t="shared" si="18"/>
        <v>5250</v>
      </c>
      <c r="H38" s="13">
        <f>(H37/100)*7</f>
        <v>1400</v>
      </c>
      <c r="I38" s="13">
        <f>(I37/100)*7</f>
        <v>10.5</v>
      </c>
      <c r="J38" s="17">
        <v>20000</v>
      </c>
    </row>
    <row r="39" spans="2:10" x14ac:dyDescent="0.25">
      <c r="B39" s="12"/>
      <c r="C39" s="12" t="s">
        <v>2</v>
      </c>
      <c r="D39" s="13">
        <f>(D37/100)*3</f>
        <v>195</v>
      </c>
      <c r="E39" s="13">
        <f t="shared" ref="E39:G39" si="19">(E37/100)*3</f>
        <v>210</v>
      </c>
      <c r="F39" s="13">
        <f t="shared" si="19"/>
        <v>3000</v>
      </c>
      <c r="G39" s="13">
        <f t="shared" si="19"/>
        <v>2250</v>
      </c>
      <c r="H39" s="13">
        <f>(H37/100)*3</f>
        <v>600</v>
      </c>
      <c r="I39" s="13">
        <f>(I37/100)*3</f>
        <v>4.5</v>
      </c>
      <c r="J39" s="17">
        <v>11000</v>
      </c>
    </row>
    <row r="40" spans="2:10" x14ac:dyDescent="0.25">
      <c r="B40" s="12"/>
      <c r="C40" s="12" t="s">
        <v>3</v>
      </c>
      <c r="D40" s="13">
        <f>(D37/100)*7</f>
        <v>455</v>
      </c>
      <c r="E40" s="13">
        <f t="shared" ref="E40:G40" si="20">(E37/100)*7</f>
        <v>490</v>
      </c>
      <c r="F40" s="13">
        <f t="shared" si="20"/>
        <v>7000</v>
      </c>
      <c r="G40" s="13">
        <f t="shared" si="20"/>
        <v>5250</v>
      </c>
      <c r="H40" s="13">
        <f>(H37/100)*7</f>
        <v>1400</v>
      </c>
      <c r="I40" s="13">
        <f>(I37/100)*7</f>
        <v>10.5</v>
      </c>
      <c r="J40" s="17">
        <v>7000</v>
      </c>
    </row>
    <row r="41" spans="2:10" x14ac:dyDescent="0.25">
      <c r="B41" s="12"/>
      <c r="C41" s="12" t="s">
        <v>5</v>
      </c>
      <c r="D41" s="13">
        <f>(D37/100)*4</f>
        <v>260</v>
      </c>
      <c r="E41" s="13">
        <f t="shared" ref="E41:G41" si="21">(E37/100)*4</f>
        <v>280</v>
      </c>
      <c r="F41" s="13">
        <f t="shared" si="21"/>
        <v>4000</v>
      </c>
      <c r="G41" s="13">
        <f t="shared" si="21"/>
        <v>3000</v>
      </c>
      <c r="H41" s="13">
        <f>(H37/100)*4</f>
        <v>800</v>
      </c>
      <c r="I41" s="13">
        <f>(I37/100)*4</f>
        <v>6</v>
      </c>
      <c r="J41" s="17">
        <v>15000</v>
      </c>
    </row>
    <row r="42" spans="2:10" x14ac:dyDescent="0.25">
      <c r="B42" s="12"/>
      <c r="C42" s="12" t="s">
        <v>4</v>
      </c>
      <c r="D42" s="13">
        <f>(D37/100)*14</f>
        <v>910</v>
      </c>
      <c r="E42" s="13">
        <f t="shared" ref="E42:G42" si="22">(E37/100)*14</f>
        <v>980</v>
      </c>
      <c r="F42" s="13">
        <f t="shared" si="22"/>
        <v>14000</v>
      </c>
      <c r="G42" s="13">
        <f t="shared" si="22"/>
        <v>10500</v>
      </c>
      <c r="H42" s="13">
        <f>(H37/100)*14</f>
        <v>2800</v>
      </c>
      <c r="I42" s="13">
        <f>(I37/100)*14</f>
        <v>21</v>
      </c>
      <c r="J42" s="17">
        <v>25000</v>
      </c>
    </row>
    <row r="43" spans="2:10" x14ac:dyDescent="0.25">
      <c r="B43" s="12"/>
      <c r="C43" s="12" t="s">
        <v>6</v>
      </c>
      <c r="D43" s="13">
        <f>(D37/100)*3</f>
        <v>195</v>
      </c>
      <c r="E43" s="13">
        <f t="shared" ref="E43:G43" si="23">(E37/100)*3</f>
        <v>210</v>
      </c>
      <c r="F43" s="13">
        <f t="shared" si="23"/>
        <v>3000</v>
      </c>
      <c r="G43" s="13">
        <f t="shared" si="23"/>
        <v>2250</v>
      </c>
      <c r="H43" s="13">
        <f>(H37/100)*3</f>
        <v>600</v>
      </c>
      <c r="I43" s="13">
        <f>(I37/100)*3</f>
        <v>4.5</v>
      </c>
      <c r="J43" s="17">
        <v>12000</v>
      </c>
    </row>
    <row r="44" spans="2:10" x14ac:dyDescent="0.25">
      <c r="B44" s="12"/>
      <c r="C44" s="12" t="s">
        <v>7</v>
      </c>
      <c r="D44" s="13">
        <f>(D37/100)*1</f>
        <v>65</v>
      </c>
      <c r="E44" s="13">
        <f t="shared" ref="E44:G44" si="24">(E37/100)*1</f>
        <v>70</v>
      </c>
      <c r="F44" s="13">
        <f t="shared" si="24"/>
        <v>1000</v>
      </c>
      <c r="G44" s="13">
        <f t="shared" si="24"/>
        <v>750</v>
      </c>
      <c r="H44" s="13">
        <f>(H37/100)*1</f>
        <v>200</v>
      </c>
      <c r="I44" s="13">
        <f>(I37/100)*1</f>
        <v>1.5</v>
      </c>
      <c r="J44" s="17">
        <v>5000</v>
      </c>
    </row>
    <row r="45" spans="2:10" x14ac:dyDescent="0.25">
      <c r="B45" s="12"/>
      <c r="C45" s="12" t="s">
        <v>18</v>
      </c>
      <c r="D45" s="13">
        <f>(D37/100)*1</f>
        <v>65</v>
      </c>
      <c r="E45" s="13">
        <f t="shared" ref="E45:G45" si="25">(E37/100)*1</f>
        <v>70</v>
      </c>
      <c r="F45" s="13">
        <f t="shared" si="25"/>
        <v>1000</v>
      </c>
      <c r="G45" s="13">
        <f t="shared" si="25"/>
        <v>750</v>
      </c>
      <c r="H45" s="13">
        <f>(H37/100)*1</f>
        <v>200</v>
      </c>
      <c r="I45" s="13">
        <f>(I37/100)*1</f>
        <v>1.5</v>
      </c>
      <c r="J45" s="17">
        <v>7000</v>
      </c>
    </row>
    <row r="46" spans="2:10" x14ac:dyDescent="0.25">
      <c r="B46" s="12"/>
      <c r="C46" s="12" t="s">
        <v>8</v>
      </c>
      <c r="D46" s="13">
        <f>(D37/100)*9</f>
        <v>585</v>
      </c>
      <c r="E46" s="13">
        <f t="shared" ref="E46:G46" si="26">(E37/100)*9</f>
        <v>630</v>
      </c>
      <c r="F46" s="13">
        <f t="shared" si="26"/>
        <v>9000</v>
      </c>
      <c r="G46" s="13">
        <f t="shared" si="26"/>
        <v>6750</v>
      </c>
      <c r="H46" s="13">
        <f>(H37/100)*9</f>
        <v>1800</v>
      </c>
      <c r="I46" s="13">
        <f>(I37/100)*9</f>
        <v>13.5</v>
      </c>
      <c r="J46" s="17">
        <v>13000</v>
      </c>
    </row>
    <row r="47" spans="2:10" x14ac:dyDescent="0.25">
      <c r="B47" s="12"/>
      <c r="C47" s="12" t="s">
        <v>9</v>
      </c>
      <c r="D47" s="13">
        <f>(D37/100)*18</f>
        <v>1170</v>
      </c>
      <c r="E47" s="13">
        <f t="shared" ref="E47:G47" si="27">(E37/100)*18</f>
        <v>1260</v>
      </c>
      <c r="F47" s="13">
        <f t="shared" si="27"/>
        <v>18000</v>
      </c>
      <c r="G47" s="13">
        <f t="shared" si="27"/>
        <v>13500</v>
      </c>
      <c r="H47" s="13">
        <f>(H37/100)*18</f>
        <v>3600</v>
      </c>
      <c r="I47" s="13">
        <f>(I37/100)*18</f>
        <v>27</v>
      </c>
      <c r="J47" s="17">
        <v>35000</v>
      </c>
    </row>
    <row r="48" spans="2:10" x14ac:dyDescent="0.25">
      <c r="B48" s="12"/>
      <c r="C48" s="12" t="s">
        <v>10</v>
      </c>
      <c r="D48" s="13">
        <f>(D37/100)*6</f>
        <v>390</v>
      </c>
      <c r="E48" s="13">
        <f t="shared" ref="E48:G48" si="28">(E37/100)*6</f>
        <v>420</v>
      </c>
      <c r="F48" s="13">
        <f t="shared" si="28"/>
        <v>6000</v>
      </c>
      <c r="G48" s="13">
        <f t="shared" si="28"/>
        <v>4500</v>
      </c>
      <c r="H48" s="13">
        <f>(H37/100)*6</f>
        <v>1200</v>
      </c>
      <c r="I48" s="13">
        <f>(I37/100)*6</f>
        <v>9</v>
      </c>
      <c r="J48" s="17">
        <v>12000</v>
      </c>
    </row>
    <row r="49" spans="2:10" x14ac:dyDescent="0.25">
      <c r="B49" s="12"/>
      <c r="C49" s="12" t="s">
        <v>11</v>
      </c>
      <c r="D49" s="13">
        <f>(D37/100)*0.5</f>
        <v>32.5</v>
      </c>
      <c r="E49" s="13">
        <f t="shared" ref="E49:G49" si="29">(E37/100)*0.5</f>
        <v>35</v>
      </c>
      <c r="F49" s="13">
        <f t="shared" si="29"/>
        <v>500</v>
      </c>
      <c r="G49" s="13">
        <f t="shared" si="29"/>
        <v>375</v>
      </c>
      <c r="H49" s="13">
        <f>(H37/100)*0.5</f>
        <v>100</v>
      </c>
      <c r="I49" s="13">
        <f>(I37/100)*0.5</f>
        <v>0.75</v>
      </c>
      <c r="J49" s="17">
        <v>7000</v>
      </c>
    </row>
    <row r="50" spans="2:10" x14ac:dyDescent="0.25">
      <c r="B50" s="12"/>
      <c r="C50" s="12" t="s">
        <v>12</v>
      </c>
      <c r="D50" s="13">
        <f>(D37/100)*0.5</f>
        <v>32.5</v>
      </c>
      <c r="E50" s="13">
        <f t="shared" ref="E50:G50" si="30">(E37/100)*0.5</f>
        <v>35</v>
      </c>
      <c r="F50" s="13">
        <f t="shared" si="30"/>
        <v>500</v>
      </c>
      <c r="G50" s="13">
        <f t="shared" si="30"/>
        <v>375</v>
      </c>
      <c r="H50" s="13">
        <f>(H37/100)*0.5</f>
        <v>100</v>
      </c>
      <c r="I50" s="13">
        <f>(I37/100)*0.5</f>
        <v>0.75</v>
      </c>
      <c r="J50" s="17">
        <v>5000</v>
      </c>
    </row>
    <row r="51" spans="2:10" x14ac:dyDescent="0.25">
      <c r="B51" s="12"/>
      <c r="C51" s="12" t="s">
        <v>13</v>
      </c>
      <c r="D51" s="13">
        <f>(D37/100)*1</f>
        <v>65</v>
      </c>
      <c r="E51" s="13">
        <f t="shared" ref="E51:G51" si="31">(E37/100)*1</f>
        <v>70</v>
      </c>
      <c r="F51" s="13">
        <f t="shared" si="31"/>
        <v>1000</v>
      </c>
      <c r="G51" s="13">
        <f t="shared" si="31"/>
        <v>750</v>
      </c>
      <c r="H51" s="13">
        <f>(H37/100)*1</f>
        <v>200</v>
      </c>
      <c r="I51" s="13">
        <f>(I37/100)*1</f>
        <v>1.5</v>
      </c>
      <c r="J51" s="17">
        <v>6000</v>
      </c>
    </row>
    <row r="52" spans="2:10" x14ac:dyDescent="0.25">
      <c r="B52" s="12"/>
      <c r="C52" s="12" t="s">
        <v>14</v>
      </c>
      <c r="D52" s="13">
        <f>(D37/100)*25</f>
        <v>1625</v>
      </c>
      <c r="E52" s="13">
        <f t="shared" ref="E52:G52" si="32">(E37/100)*25</f>
        <v>1750</v>
      </c>
      <c r="F52" s="13">
        <f t="shared" si="32"/>
        <v>25000</v>
      </c>
      <c r="G52" s="13">
        <f t="shared" si="32"/>
        <v>18750</v>
      </c>
      <c r="H52" s="13">
        <f>(H37/100)*25</f>
        <v>5000</v>
      </c>
      <c r="I52" s="13">
        <f>(I37/100)*25</f>
        <v>37.5</v>
      </c>
      <c r="J52" s="17">
        <v>50000</v>
      </c>
    </row>
    <row r="53" spans="2:10" s="2" customFormat="1" x14ac:dyDescent="0.25">
      <c r="B53" s="14">
        <v>2028</v>
      </c>
      <c r="C53" s="14" t="s">
        <v>0</v>
      </c>
      <c r="D53" s="15">
        <v>6500</v>
      </c>
      <c r="E53" s="15">
        <v>7000</v>
      </c>
      <c r="F53" s="15">
        <v>100000</v>
      </c>
      <c r="G53" s="15">
        <v>75000</v>
      </c>
      <c r="H53" s="15">
        <v>20000</v>
      </c>
      <c r="I53" s="14">
        <v>150</v>
      </c>
      <c r="J53" s="15">
        <f>SUM(J54:J68)</f>
        <v>230000</v>
      </c>
    </row>
    <row r="54" spans="2:10" x14ac:dyDescent="0.25">
      <c r="B54" s="16"/>
      <c r="C54" s="16" t="s">
        <v>1</v>
      </c>
      <c r="D54" s="17">
        <f>(D53/100)*7</f>
        <v>455</v>
      </c>
      <c r="E54" s="17">
        <f t="shared" ref="E54:G54" si="33">(E53/100)*7</f>
        <v>490</v>
      </c>
      <c r="F54" s="17">
        <f t="shared" si="33"/>
        <v>7000</v>
      </c>
      <c r="G54" s="17">
        <f t="shared" si="33"/>
        <v>5250</v>
      </c>
      <c r="H54" s="17">
        <f>(H53/100)*7</f>
        <v>1400</v>
      </c>
      <c r="I54" s="17">
        <f>(I53/100)*7</f>
        <v>10.5</v>
      </c>
      <c r="J54" s="17">
        <v>20000</v>
      </c>
    </row>
    <row r="55" spans="2:10" x14ac:dyDescent="0.25">
      <c r="B55" s="16"/>
      <c r="C55" s="16" t="s">
        <v>2</v>
      </c>
      <c r="D55" s="17">
        <f>(D53/100)*3</f>
        <v>195</v>
      </c>
      <c r="E55" s="17">
        <f t="shared" ref="E55:G55" si="34">(E53/100)*3</f>
        <v>210</v>
      </c>
      <c r="F55" s="17">
        <f t="shared" si="34"/>
        <v>3000</v>
      </c>
      <c r="G55" s="17">
        <f t="shared" si="34"/>
        <v>2250</v>
      </c>
      <c r="H55" s="17">
        <f>(H53/100)*3</f>
        <v>600</v>
      </c>
      <c r="I55" s="17">
        <f>(I53/100)*3</f>
        <v>4.5</v>
      </c>
      <c r="J55" s="17">
        <v>11000</v>
      </c>
    </row>
    <row r="56" spans="2:10" x14ac:dyDescent="0.25">
      <c r="B56" s="16"/>
      <c r="C56" s="16" t="s">
        <v>3</v>
      </c>
      <c r="D56" s="17">
        <f>(D53/100)*7</f>
        <v>455</v>
      </c>
      <c r="E56" s="17">
        <f t="shared" ref="E56:G56" si="35">(E53/100)*7</f>
        <v>490</v>
      </c>
      <c r="F56" s="17">
        <f t="shared" si="35"/>
        <v>7000</v>
      </c>
      <c r="G56" s="17">
        <f t="shared" si="35"/>
        <v>5250</v>
      </c>
      <c r="H56" s="17">
        <f>(H53/100)*7</f>
        <v>1400</v>
      </c>
      <c r="I56" s="17">
        <f>(I53/100)*7</f>
        <v>10.5</v>
      </c>
      <c r="J56" s="17">
        <v>7000</v>
      </c>
    </row>
    <row r="57" spans="2:10" x14ac:dyDescent="0.25">
      <c r="B57" s="16"/>
      <c r="C57" s="16" t="s">
        <v>5</v>
      </c>
      <c r="D57" s="17">
        <f>(D53/100)*4</f>
        <v>260</v>
      </c>
      <c r="E57" s="17">
        <f t="shared" ref="E57:G57" si="36">(E53/100)*4</f>
        <v>280</v>
      </c>
      <c r="F57" s="17">
        <f t="shared" si="36"/>
        <v>4000</v>
      </c>
      <c r="G57" s="17">
        <f t="shared" si="36"/>
        <v>3000</v>
      </c>
      <c r="H57" s="17">
        <f>(H53/100)*4</f>
        <v>800</v>
      </c>
      <c r="I57" s="17">
        <f>(I53/100)*4</f>
        <v>6</v>
      </c>
      <c r="J57" s="17">
        <v>15000</v>
      </c>
    </row>
    <row r="58" spans="2:10" x14ac:dyDescent="0.25">
      <c r="B58" s="16"/>
      <c r="C58" s="16" t="s">
        <v>4</v>
      </c>
      <c r="D58" s="17">
        <f>(D53/100)*14</f>
        <v>910</v>
      </c>
      <c r="E58" s="17">
        <f t="shared" ref="E58:G58" si="37">(E53/100)*14</f>
        <v>980</v>
      </c>
      <c r="F58" s="17">
        <f t="shared" si="37"/>
        <v>14000</v>
      </c>
      <c r="G58" s="17">
        <f t="shared" si="37"/>
        <v>10500</v>
      </c>
      <c r="H58" s="17">
        <f>(H53/100)*14</f>
        <v>2800</v>
      </c>
      <c r="I58" s="17">
        <f>(I53/100)*14</f>
        <v>21</v>
      </c>
      <c r="J58" s="17">
        <v>25000</v>
      </c>
    </row>
    <row r="59" spans="2:10" x14ac:dyDescent="0.25">
      <c r="B59" s="16"/>
      <c r="C59" s="16" t="s">
        <v>6</v>
      </c>
      <c r="D59" s="17">
        <f>(D53/100)*3</f>
        <v>195</v>
      </c>
      <c r="E59" s="17">
        <f t="shared" ref="E59:G59" si="38">(E53/100)*3</f>
        <v>210</v>
      </c>
      <c r="F59" s="17">
        <f t="shared" si="38"/>
        <v>3000</v>
      </c>
      <c r="G59" s="17">
        <f t="shared" si="38"/>
        <v>2250</v>
      </c>
      <c r="H59" s="17">
        <f>(H53/100)*3</f>
        <v>600</v>
      </c>
      <c r="I59" s="17">
        <f>(I53/100)*3</f>
        <v>4.5</v>
      </c>
      <c r="J59" s="17">
        <v>12000</v>
      </c>
    </row>
    <row r="60" spans="2:10" x14ac:dyDescent="0.25">
      <c r="B60" s="16"/>
      <c r="C60" s="16" t="s">
        <v>7</v>
      </c>
      <c r="D60" s="17">
        <f>(D53/100)*1</f>
        <v>65</v>
      </c>
      <c r="E60" s="17">
        <f t="shared" ref="E60:G60" si="39">(E53/100)*1</f>
        <v>70</v>
      </c>
      <c r="F60" s="17">
        <f t="shared" si="39"/>
        <v>1000</v>
      </c>
      <c r="G60" s="17">
        <f t="shared" si="39"/>
        <v>750</v>
      </c>
      <c r="H60" s="17">
        <f>(H53/100)*1</f>
        <v>200</v>
      </c>
      <c r="I60" s="17">
        <f>(I53/100)*1</f>
        <v>1.5</v>
      </c>
      <c r="J60" s="17">
        <v>5000</v>
      </c>
    </row>
    <row r="61" spans="2:10" x14ac:dyDescent="0.25">
      <c r="B61" s="16"/>
      <c r="C61" s="16" t="s">
        <v>18</v>
      </c>
      <c r="D61" s="17">
        <f>(D53/100)*1</f>
        <v>65</v>
      </c>
      <c r="E61" s="17">
        <f t="shared" ref="E61:G61" si="40">(E53/100)*1</f>
        <v>70</v>
      </c>
      <c r="F61" s="17">
        <f t="shared" si="40"/>
        <v>1000</v>
      </c>
      <c r="G61" s="17">
        <f t="shared" si="40"/>
        <v>750</v>
      </c>
      <c r="H61" s="17">
        <f>(H53/100)*1</f>
        <v>200</v>
      </c>
      <c r="I61" s="17">
        <f>(I53/100)*1</f>
        <v>1.5</v>
      </c>
      <c r="J61" s="17">
        <v>7000</v>
      </c>
    </row>
    <row r="62" spans="2:10" x14ac:dyDescent="0.25">
      <c r="B62" s="16"/>
      <c r="C62" s="16" t="s">
        <v>8</v>
      </c>
      <c r="D62" s="17">
        <f>(D53/100)*9</f>
        <v>585</v>
      </c>
      <c r="E62" s="17">
        <f t="shared" ref="E62:G62" si="41">(E53/100)*9</f>
        <v>630</v>
      </c>
      <c r="F62" s="17">
        <f t="shared" si="41"/>
        <v>9000</v>
      </c>
      <c r="G62" s="17">
        <f t="shared" si="41"/>
        <v>6750</v>
      </c>
      <c r="H62" s="17">
        <f>(H53/100)*9</f>
        <v>1800</v>
      </c>
      <c r="I62" s="17">
        <f>(I53/100)*9</f>
        <v>13.5</v>
      </c>
      <c r="J62" s="17">
        <v>13000</v>
      </c>
    </row>
    <row r="63" spans="2:10" x14ac:dyDescent="0.25">
      <c r="B63" s="16"/>
      <c r="C63" s="16" t="s">
        <v>9</v>
      </c>
      <c r="D63" s="17">
        <f>(D53/100)*18</f>
        <v>1170</v>
      </c>
      <c r="E63" s="17">
        <f t="shared" ref="E63:G63" si="42">(E53/100)*18</f>
        <v>1260</v>
      </c>
      <c r="F63" s="17">
        <f t="shared" si="42"/>
        <v>18000</v>
      </c>
      <c r="G63" s="17">
        <f t="shared" si="42"/>
        <v>13500</v>
      </c>
      <c r="H63" s="17">
        <f>(H53/100)*18</f>
        <v>3600</v>
      </c>
      <c r="I63" s="17">
        <f>(I53/100)*18</f>
        <v>27</v>
      </c>
      <c r="J63" s="17">
        <v>35000</v>
      </c>
    </row>
    <row r="64" spans="2:10" x14ac:dyDescent="0.25">
      <c r="B64" s="16"/>
      <c r="C64" s="16" t="s">
        <v>10</v>
      </c>
      <c r="D64" s="17">
        <f>(D53/100)*6</f>
        <v>390</v>
      </c>
      <c r="E64" s="17">
        <f t="shared" ref="E64:G64" si="43">(E53/100)*6</f>
        <v>420</v>
      </c>
      <c r="F64" s="17">
        <f t="shared" si="43"/>
        <v>6000</v>
      </c>
      <c r="G64" s="17">
        <f t="shared" si="43"/>
        <v>4500</v>
      </c>
      <c r="H64" s="17">
        <f>(H53/100)*6</f>
        <v>1200</v>
      </c>
      <c r="I64" s="17">
        <f>(I53/100)*6</f>
        <v>9</v>
      </c>
      <c r="J64" s="17">
        <v>12000</v>
      </c>
    </row>
    <row r="65" spans="2:10" x14ac:dyDescent="0.25">
      <c r="B65" s="16"/>
      <c r="C65" s="16" t="s">
        <v>11</v>
      </c>
      <c r="D65" s="17">
        <f>(D53/100)*0.5</f>
        <v>32.5</v>
      </c>
      <c r="E65" s="17">
        <f t="shared" ref="E65:G65" si="44">(E53/100)*0.5</f>
        <v>35</v>
      </c>
      <c r="F65" s="17">
        <f t="shared" si="44"/>
        <v>500</v>
      </c>
      <c r="G65" s="17">
        <f t="shared" si="44"/>
        <v>375</v>
      </c>
      <c r="H65" s="17">
        <f>(H53/100)*0.5</f>
        <v>100</v>
      </c>
      <c r="I65" s="17">
        <f>(I53/100)*0.5</f>
        <v>0.75</v>
      </c>
      <c r="J65" s="17">
        <v>7000</v>
      </c>
    </row>
    <row r="66" spans="2:10" x14ac:dyDescent="0.25">
      <c r="B66" s="16"/>
      <c r="C66" s="16" t="s">
        <v>12</v>
      </c>
      <c r="D66" s="17">
        <f>(D53/100)*0.5</f>
        <v>32.5</v>
      </c>
      <c r="E66" s="17">
        <f t="shared" ref="E66:G66" si="45">(E53/100)*0.5</f>
        <v>35</v>
      </c>
      <c r="F66" s="17">
        <f t="shared" si="45"/>
        <v>500</v>
      </c>
      <c r="G66" s="17">
        <f t="shared" si="45"/>
        <v>375</v>
      </c>
      <c r="H66" s="17">
        <f>(H53/100)*0.5</f>
        <v>100</v>
      </c>
      <c r="I66" s="17">
        <f>(I53/100)*0.5</f>
        <v>0.75</v>
      </c>
      <c r="J66" s="17">
        <v>5000</v>
      </c>
    </row>
    <row r="67" spans="2:10" x14ac:dyDescent="0.25">
      <c r="B67" s="16"/>
      <c r="C67" s="16" t="s">
        <v>13</v>
      </c>
      <c r="D67" s="17">
        <f>(D53/100)*1</f>
        <v>65</v>
      </c>
      <c r="E67" s="17">
        <f t="shared" ref="E67:G67" si="46">(E53/100)*1</f>
        <v>70</v>
      </c>
      <c r="F67" s="17">
        <f t="shared" si="46"/>
        <v>1000</v>
      </c>
      <c r="G67" s="17">
        <f t="shared" si="46"/>
        <v>750</v>
      </c>
      <c r="H67" s="17">
        <f>(H53/100)*1</f>
        <v>200</v>
      </c>
      <c r="I67" s="17">
        <f>(I53/100)*1</f>
        <v>1.5</v>
      </c>
      <c r="J67" s="17">
        <v>6000</v>
      </c>
    </row>
    <row r="68" spans="2:10" x14ac:dyDescent="0.25">
      <c r="B68" s="16"/>
      <c r="C68" s="16" t="s">
        <v>14</v>
      </c>
      <c r="D68" s="17">
        <f>(D53/100)*25</f>
        <v>1625</v>
      </c>
      <c r="E68" s="17">
        <f t="shared" ref="E68:G68" si="47">(E53/100)*25</f>
        <v>1750</v>
      </c>
      <c r="F68" s="17">
        <f t="shared" si="47"/>
        <v>25000</v>
      </c>
      <c r="G68" s="17">
        <f t="shared" si="47"/>
        <v>18750</v>
      </c>
      <c r="H68" s="17">
        <f>(H53/100)*25</f>
        <v>5000</v>
      </c>
      <c r="I68" s="17">
        <f>(I53/100)*25</f>
        <v>37.5</v>
      </c>
      <c r="J68" s="17">
        <v>50000</v>
      </c>
    </row>
    <row r="69" spans="2:10" s="2" customFormat="1" x14ac:dyDescent="0.25">
      <c r="B69" s="10">
        <v>2029</v>
      </c>
      <c r="C69" s="10" t="s">
        <v>0</v>
      </c>
      <c r="D69" s="11">
        <v>6500</v>
      </c>
      <c r="E69" s="11">
        <v>7000</v>
      </c>
      <c r="F69" s="11">
        <v>100000</v>
      </c>
      <c r="G69" s="11">
        <v>75000</v>
      </c>
      <c r="H69" s="11">
        <v>20000</v>
      </c>
      <c r="I69" s="10">
        <v>150</v>
      </c>
      <c r="J69" s="15">
        <f>SUM(J70:J84)</f>
        <v>230000</v>
      </c>
    </row>
    <row r="70" spans="2:10" x14ac:dyDescent="0.25">
      <c r="B70" s="12"/>
      <c r="C70" s="12" t="s">
        <v>1</v>
      </c>
      <c r="D70" s="13">
        <f>(D69/100)*7</f>
        <v>455</v>
      </c>
      <c r="E70" s="13">
        <f t="shared" ref="E70:G70" si="48">(E69/100)*7</f>
        <v>490</v>
      </c>
      <c r="F70" s="13">
        <f t="shared" si="48"/>
        <v>7000</v>
      </c>
      <c r="G70" s="13">
        <f t="shared" si="48"/>
        <v>5250</v>
      </c>
      <c r="H70" s="13">
        <f>(H69/100)*7</f>
        <v>1400</v>
      </c>
      <c r="I70" s="13">
        <f>(I69/100)*7</f>
        <v>10.5</v>
      </c>
      <c r="J70" s="17">
        <v>20000</v>
      </c>
    </row>
    <row r="71" spans="2:10" x14ac:dyDescent="0.25">
      <c r="B71" s="12"/>
      <c r="C71" s="12" t="s">
        <v>2</v>
      </c>
      <c r="D71" s="13">
        <f>(D69/100)*3</f>
        <v>195</v>
      </c>
      <c r="E71" s="13">
        <f t="shared" ref="E71:G71" si="49">(E69/100)*3</f>
        <v>210</v>
      </c>
      <c r="F71" s="13">
        <f t="shared" si="49"/>
        <v>3000</v>
      </c>
      <c r="G71" s="13">
        <f t="shared" si="49"/>
        <v>2250</v>
      </c>
      <c r="H71" s="13">
        <f>(H69/100)*3</f>
        <v>600</v>
      </c>
      <c r="I71" s="13">
        <f>(I69/100)*3</f>
        <v>4.5</v>
      </c>
      <c r="J71" s="17">
        <v>11000</v>
      </c>
    </row>
    <row r="72" spans="2:10" x14ac:dyDescent="0.25">
      <c r="B72" s="12"/>
      <c r="C72" s="12" t="s">
        <v>3</v>
      </c>
      <c r="D72" s="13">
        <f>(D69/100)*7</f>
        <v>455</v>
      </c>
      <c r="E72" s="13">
        <f t="shared" ref="E72:G72" si="50">(E69/100)*7</f>
        <v>490</v>
      </c>
      <c r="F72" s="13">
        <f t="shared" si="50"/>
        <v>7000</v>
      </c>
      <c r="G72" s="13">
        <f t="shared" si="50"/>
        <v>5250</v>
      </c>
      <c r="H72" s="13">
        <f>(H69/100)*7</f>
        <v>1400</v>
      </c>
      <c r="I72" s="13">
        <f>(I69/100)*7</f>
        <v>10.5</v>
      </c>
      <c r="J72" s="17">
        <v>7000</v>
      </c>
    </row>
    <row r="73" spans="2:10" x14ac:dyDescent="0.25">
      <c r="B73" s="12"/>
      <c r="C73" s="12" t="s">
        <v>5</v>
      </c>
      <c r="D73" s="13">
        <f>(D69/100)*4</f>
        <v>260</v>
      </c>
      <c r="E73" s="13">
        <f t="shared" ref="E73:G73" si="51">(E69/100)*4</f>
        <v>280</v>
      </c>
      <c r="F73" s="13">
        <f t="shared" si="51"/>
        <v>4000</v>
      </c>
      <c r="G73" s="13">
        <f t="shared" si="51"/>
        <v>3000</v>
      </c>
      <c r="H73" s="13">
        <f>(H69/100)*4</f>
        <v>800</v>
      </c>
      <c r="I73" s="13">
        <f>(I69/100)*4</f>
        <v>6</v>
      </c>
      <c r="J73" s="17">
        <v>15000</v>
      </c>
    </row>
    <row r="74" spans="2:10" x14ac:dyDescent="0.25">
      <c r="B74" s="12"/>
      <c r="C74" s="12" t="s">
        <v>4</v>
      </c>
      <c r="D74" s="13">
        <f>(D69/100)*14</f>
        <v>910</v>
      </c>
      <c r="E74" s="13">
        <f t="shared" ref="E74:G74" si="52">(E69/100)*14</f>
        <v>980</v>
      </c>
      <c r="F74" s="13">
        <f t="shared" si="52"/>
        <v>14000</v>
      </c>
      <c r="G74" s="13">
        <f t="shared" si="52"/>
        <v>10500</v>
      </c>
      <c r="H74" s="13">
        <f>(H69/100)*14</f>
        <v>2800</v>
      </c>
      <c r="I74" s="13">
        <f>(I69/100)*14</f>
        <v>21</v>
      </c>
      <c r="J74" s="17">
        <v>25000</v>
      </c>
    </row>
    <row r="75" spans="2:10" x14ac:dyDescent="0.25">
      <c r="B75" s="12"/>
      <c r="C75" s="12" t="s">
        <v>6</v>
      </c>
      <c r="D75" s="13">
        <f>(D69/100)*3</f>
        <v>195</v>
      </c>
      <c r="E75" s="13">
        <f t="shared" ref="E75:G75" si="53">(E69/100)*3</f>
        <v>210</v>
      </c>
      <c r="F75" s="13">
        <f t="shared" si="53"/>
        <v>3000</v>
      </c>
      <c r="G75" s="13">
        <f t="shared" si="53"/>
        <v>2250</v>
      </c>
      <c r="H75" s="13">
        <f>(H69/100)*3</f>
        <v>600</v>
      </c>
      <c r="I75" s="13">
        <f>(I69/100)*3</f>
        <v>4.5</v>
      </c>
      <c r="J75" s="17">
        <v>12000</v>
      </c>
    </row>
    <row r="76" spans="2:10" x14ac:dyDescent="0.25">
      <c r="B76" s="12"/>
      <c r="C76" s="12" t="s">
        <v>7</v>
      </c>
      <c r="D76" s="13">
        <f>(D69/100)*1</f>
        <v>65</v>
      </c>
      <c r="E76" s="13">
        <f t="shared" ref="E76:G76" si="54">(E69/100)*1</f>
        <v>70</v>
      </c>
      <c r="F76" s="13">
        <f t="shared" si="54"/>
        <v>1000</v>
      </c>
      <c r="G76" s="13">
        <f t="shared" si="54"/>
        <v>750</v>
      </c>
      <c r="H76" s="13">
        <f>(H69/100)*1</f>
        <v>200</v>
      </c>
      <c r="I76" s="13">
        <f>(I69/100)*1</f>
        <v>1.5</v>
      </c>
      <c r="J76" s="17">
        <v>5000</v>
      </c>
    </row>
    <row r="77" spans="2:10" x14ac:dyDescent="0.25">
      <c r="B77" s="12"/>
      <c r="C77" s="12" t="s">
        <v>18</v>
      </c>
      <c r="D77" s="13">
        <f>(D69/100)*1</f>
        <v>65</v>
      </c>
      <c r="E77" s="13">
        <f t="shared" ref="E77:G77" si="55">(E69/100)*1</f>
        <v>70</v>
      </c>
      <c r="F77" s="13">
        <f t="shared" si="55"/>
        <v>1000</v>
      </c>
      <c r="G77" s="13">
        <f t="shared" si="55"/>
        <v>750</v>
      </c>
      <c r="H77" s="13">
        <f>(H69/100)*1</f>
        <v>200</v>
      </c>
      <c r="I77" s="13">
        <f>(I69/100)*1</f>
        <v>1.5</v>
      </c>
      <c r="J77" s="17">
        <v>7000</v>
      </c>
    </row>
    <row r="78" spans="2:10" x14ac:dyDescent="0.25">
      <c r="B78" s="12"/>
      <c r="C78" s="12" t="s">
        <v>8</v>
      </c>
      <c r="D78" s="13">
        <f>(D69/100)*9</f>
        <v>585</v>
      </c>
      <c r="E78" s="13">
        <f t="shared" ref="E78:G78" si="56">(E69/100)*9</f>
        <v>630</v>
      </c>
      <c r="F78" s="13">
        <f t="shared" si="56"/>
        <v>9000</v>
      </c>
      <c r="G78" s="13">
        <f t="shared" si="56"/>
        <v>6750</v>
      </c>
      <c r="H78" s="13">
        <f>(H69/100)*9</f>
        <v>1800</v>
      </c>
      <c r="I78" s="13">
        <f>(I69/100)*9</f>
        <v>13.5</v>
      </c>
      <c r="J78" s="17">
        <v>13000</v>
      </c>
    </row>
    <row r="79" spans="2:10" x14ac:dyDescent="0.25">
      <c r="B79" s="12"/>
      <c r="C79" s="12" t="s">
        <v>9</v>
      </c>
      <c r="D79" s="13">
        <f>(D69/100)*18</f>
        <v>1170</v>
      </c>
      <c r="E79" s="13">
        <f t="shared" ref="E79:G79" si="57">(E69/100)*18</f>
        <v>1260</v>
      </c>
      <c r="F79" s="13">
        <f t="shared" si="57"/>
        <v>18000</v>
      </c>
      <c r="G79" s="13">
        <f t="shared" si="57"/>
        <v>13500</v>
      </c>
      <c r="H79" s="13">
        <f>(H69/100)*18</f>
        <v>3600</v>
      </c>
      <c r="I79" s="13">
        <f>(I69/100)*18</f>
        <v>27</v>
      </c>
      <c r="J79" s="17">
        <v>35000</v>
      </c>
    </row>
    <row r="80" spans="2:10" x14ac:dyDescent="0.25">
      <c r="B80" s="12"/>
      <c r="C80" s="12" t="s">
        <v>10</v>
      </c>
      <c r="D80" s="13">
        <f>(D69/100)*6</f>
        <v>390</v>
      </c>
      <c r="E80" s="13">
        <f t="shared" ref="E80:G80" si="58">(E69/100)*6</f>
        <v>420</v>
      </c>
      <c r="F80" s="13">
        <f t="shared" si="58"/>
        <v>6000</v>
      </c>
      <c r="G80" s="13">
        <f t="shared" si="58"/>
        <v>4500</v>
      </c>
      <c r="H80" s="13">
        <f>(H69/100)*6</f>
        <v>1200</v>
      </c>
      <c r="I80" s="13">
        <f>(I69/100)*6</f>
        <v>9</v>
      </c>
      <c r="J80" s="17">
        <v>12000</v>
      </c>
    </row>
    <row r="81" spans="2:10" x14ac:dyDescent="0.25">
      <c r="B81" s="12"/>
      <c r="C81" s="12" t="s">
        <v>11</v>
      </c>
      <c r="D81" s="13">
        <f>(D69/100)*0.5</f>
        <v>32.5</v>
      </c>
      <c r="E81" s="13">
        <f t="shared" ref="E81:G81" si="59">(E69/100)*0.5</f>
        <v>35</v>
      </c>
      <c r="F81" s="13">
        <f t="shared" si="59"/>
        <v>500</v>
      </c>
      <c r="G81" s="13">
        <f t="shared" si="59"/>
        <v>375</v>
      </c>
      <c r="H81" s="13">
        <f>(H69/100)*0.5</f>
        <v>100</v>
      </c>
      <c r="I81" s="13">
        <f>(I69/100)*0.5</f>
        <v>0.75</v>
      </c>
      <c r="J81" s="17">
        <v>7000</v>
      </c>
    </row>
    <row r="82" spans="2:10" x14ac:dyDescent="0.25">
      <c r="B82" s="12"/>
      <c r="C82" s="12" t="s">
        <v>12</v>
      </c>
      <c r="D82" s="13">
        <f>(D69/100)*0.5</f>
        <v>32.5</v>
      </c>
      <c r="E82" s="13">
        <f t="shared" ref="E82:G82" si="60">(E69/100)*0.5</f>
        <v>35</v>
      </c>
      <c r="F82" s="13">
        <f t="shared" si="60"/>
        <v>500</v>
      </c>
      <c r="G82" s="13">
        <f t="shared" si="60"/>
        <v>375</v>
      </c>
      <c r="H82" s="13">
        <f>(H69/100)*0.5</f>
        <v>100</v>
      </c>
      <c r="I82" s="13">
        <f>(I69/100)*0.5</f>
        <v>0.75</v>
      </c>
      <c r="J82" s="17">
        <v>5000</v>
      </c>
    </row>
    <row r="83" spans="2:10" x14ac:dyDescent="0.25">
      <c r="B83" s="12"/>
      <c r="C83" s="12" t="s">
        <v>13</v>
      </c>
      <c r="D83" s="13">
        <f>(D69/100)*1</f>
        <v>65</v>
      </c>
      <c r="E83" s="13">
        <f t="shared" ref="E83:G83" si="61">(E69/100)*1</f>
        <v>70</v>
      </c>
      <c r="F83" s="13">
        <f t="shared" si="61"/>
        <v>1000</v>
      </c>
      <c r="G83" s="13">
        <f t="shared" si="61"/>
        <v>750</v>
      </c>
      <c r="H83" s="13">
        <f>(H69/100)*1</f>
        <v>200</v>
      </c>
      <c r="I83" s="13">
        <f>(I69/100)*1</f>
        <v>1.5</v>
      </c>
      <c r="J83" s="17">
        <v>6000</v>
      </c>
    </row>
    <row r="84" spans="2:10" x14ac:dyDescent="0.25">
      <c r="B84" s="12"/>
      <c r="C84" s="12" t="s">
        <v>14</v>
      </c>
      <c r="D84" s="13">
        <f>(D69/100)*25</f>
        <v>1625</v>
      </c>
      <c r="E84" s="13">
        <f t="shared" ref="E84:G84" si="62">(E69/100)*25</f>
        <v>1750</v>
      </c>
      <c r="F84" s="13">
        <f t="shared" si="62"/>
        <v>25000</v>
      </c>
      <c r="G84" s="13">
        <f t="shared" si="62"/>
        <v>18750</v>
      </c>
      <c r="H84" s="13">
        <f>(H69/100)*25</f>
        <v>5000</v>
      </c>
      <c r="I84" s="13">
        <f>(I69/100)*25</f>
        <v>37.5</v>
      </c>
      <c r="J84" s="17">
        <v>50000</v>
      </c>
    </row>
    <row r="85" spans="2:10" x14ac:dyDescent="0.25">
      <c r="B85" s="14">
        <v>2030</v>
      </c>
      <c r="C85" s="14" t="s">
        <v>20</v>
      </c>
      <c r="D85" s="15">
        <f>SUM(D86:D100)</f>
        <v>3791.666666666667</v>
      </c>
      <c r="E85" s="15">
        <f>(E69/12)*7</f>
        <v>4083.3333333333335</v>
      </c>
      <c r="F85" s="15">
        <f>(F69/12)*7</f>
        <v>58333.333333333336</v>
      </c>
      <c r="G85" s="15">
        <f>(G69/12)*7</f>
        <v>43750</v>
      </c>
      <c r="H85" s="15">
        <f>(H69/12)*7</f>
        <v>11666.666666666668</v>
      </c>
      <c r="I85" s="15">
        <f>(I69/12)*7</f>
        <v>87.5</v>
      </c>
      <c r="J85" s="15">
        <f>(J69/12)*5</f>
        <v>95833.333333333343</v>
      </c>
    </row>
    <row r="86" spans="2:10" x14ac:dyDescent="0.25">
      <c r="B86" s="16"/>
      <c r="C86" s="16" t="s">
        <v>1</v>
      </c>
      <c r="D86" s="17">
        <f>(D70/12)*7</f>
        <v>265.41666666666663</v>
      </c>
      <c r="E86" s="17">
        <f t="shared" ref="E86:I100" si="63">(E70/12)*7</f>
        <v>285.83333333333337</v>
      </c>
      <c r="F86" s="17">
        <f t="shared" si="63"/>
        <v>4083.3333333333335</v>
      </c>
      <c r="G86" s="17">
        <f t="shared" si="63"/>
        <v>3062.5</v>
      </c>
      <c r="H86" s="17">
        <f t="shared" si="63"/>
        <v>816.66666666666674</v>
      </c>
      <c r="I86" s="17">
        <f t="shared" si="63"/>
        <v>6.125</v>
      </c>
      <c r="J86" s="17">
        <f t="shared" ref="J86:J100" si="64">(J70/12)*5</f>
        <v>8333.3333333333339</v>
      </c>
    </row>
    <row r="87" spans="2:10" x14ac:dyDescent="0.25">
      <c r="B87" s="16"/>
      <c r="C87" s="16" t="s">
        <v>2</v>
      </c>
      <c r="D87" s="17">
        <f>(D71/12)*7</f>
        <v>113.75</v>
      </c>
      <c r="E87" s="17">
        <f t="shared" si="63"/>
        <v>122.5</v>
      </c>
      <c r="F87" s="17">
        <f t="shared" si="63"/>
        <v>1750</v>
      </c>
      <c r="G87" s="17">
        <f t="shared" si="63"/>
        <v>1312.5</v>
      </c>
      <c r="H87" s="17">
        <f t="shared" si="63"/>
        <v>350</v>
      </c>
      <c r="I87" s="17">
        <f t="shared" si="63"/>
        <v>2.625</v>
      </c>
      <c r="J87" s="17">
        <f t="shared" si="64"/>
        <v>4583.333333333333</v>
      </c>
    </row>
    <row r="88" spans="2:10" x14ac:dyDescent="0.25">
      <c r="B88" s="16"/>
      <c r="C88" s="16" t="s">
        <v>3</v>
      </c>
      <c r="D88" s="17">
        <f t="shared" ref="D88:D100" si="65">(D72/12)*7</f>
        <v>265.41666666666663</v>
      </c>
      <c r="E88" s="17">
        <f t="shared" si="63"/>
        <v>285.83333333333337</v>
      </c>
      <c r="F88" s="17">
        <f t="shared" si="63"/>
        <v>4083.3333333333335</v>
      </c>
      <c r="G88" s="17">
        <f t="shared" si="63"/>
        <v>3062.5</v>
      </c>
      <c r="H88" s="17">
        <f t="shared" si="63"/>
        <v>816.66666666666674</v>
      </c>
      <c r="I88" s="17">
        <f t="shared" si="63"/>
        <v>6.125</v>
      </c>
      <c r="J88" s="17">
        <f t="shared" si="64"/>
        <v>2916.666666666667</v>
      </c>
    </row>
    <row r="89" spans="2:10" x14ac:dyDescent="0.25">
      <c r="B89" s="16"/>
      <c r="C89" s="16" t="s">
        <v>5</v>
      </c>
      <c r="D89" s="17">
        <f t="shared" si="65"/>
        <v>151.66666666666669</v>
      </c>
      <c r="E89" s="17">
        <f t="shared" si="63"/>
        <v>163.33333333333331</v>
      </c>
      <c r="F89" s="17">
        <f t="shared" si="63"/>
        <v>2333.333333333333</v>
      </c>
      <c r="G89" s="17">
        <f t="shared" si="63"/>
        <v>1750</v>
      </c>
      <c r="H89" s="17">
        <f t="shared" si="63"/>
        <v>466.66666666666669</v>
      </c>
      <c r="I89" s="17">
        <f t="shared" si="63"/>
        <v>3.5</v>
      </c>
      <c r="J89" s="17">
        <f t="shared" si="64"/>
        <v>6250</v>
      </c>
    </row>
    <row r="90" spans="2:10" x14ac:dyDescent="0.25">
      <c r="B90" s="16"/>
      <c r="C90" s="16" t="s">
        <v>4</v>
      </c>
      <c r="D90" s="17">
        <f t="shared" si="65"/>
        <v>530.83333333333326</v>
      </c>
      <c r="E90" s="17">
        <f t="shared" si="63"/>
        <v>571.66666666666674</v>
      </c>
      <c r="F90" s="17">
        <f t="shared" si="63"/>
        <v>8166.666666666667</v>
      </c>
      <c r="G90" s="17">
        <f t="shared" si="63"/>
        <v>6125</v>
      </c>
      <c r="H90" s="17">
        <f t="shared" si="63"/>
        <v>1633.3333333333335</v>
      </c>
      <c r="I90" s="17">
        <f t="shared" si="63"/>
        <v>12.25</v>
      </c>
      <c r="J90" s="17">
        <f t="shared" si="64"/>
        <v>10416.666666666668</v>
      </c>
    </row>
    <row r="91" spans="2:10" x14ac:dyDescent="0.25">
      <c r="B91" s="16"/>
      <c r="C91" s="16" t="s">
        <v>6</v>
      </c>
      <c r="D91" s="17">
        <f t="shared" si="65"/>
        <v>113.75</v>
      </c>
      <c r="E91" s="17">
        <f t="shared" si="63"/>
        <v>122.5</v>
      </c>
      <c r="F91" s="17">
        <f t="shared" si="63"/>
        <v>1750</v>
      </c>
      <c r="G91" s="17">
        <f t="shared" si="63"/>
        <v>1312.5</v>
      </c>
      <c r="H91" s="17">
        <f t="shared" si="63"/>
        <v>350</v>
      </c>
      <c r="I91" s="17">
        <f t="shared" si="63"/>
        <v>2.625</v>
      </c>
      <c r="J91" s="17">
        <f t="shared" si="64"/>
        <v>5000</v>
      </c>
    </row>
    <row r="92" spans="2:10" x14ac:dyDescent="0.25">
      <c r="B92" s="16"/>
      <c r="C92" s="16" t="s">
        <v>7</v>
      </c>
      <c r="D92" s="17">
        <f t="shared" si="65"/>
        <v>37.916666666666671</v>
      </c>
      <c r="E92" s="17">
        <f t="shared" si="63"/>
        <v>40.833333333333329</v>
      </c>
      <c r="F92" s="17">
        <f t="shared" si="63"/>
        <v>583.33333333333326</v>
      </c>
      <c r="G92" s="17">
        <f t="shared" si="63"/>
        <v>437.5</v>
      </c>
      <c r="H92" s="17">
        <f t="shared" si="63"/>
        <v>116.66666666666667</v>
      </c>
      <c r="I92" s="17">
        <f t="shared" si="63"/>
        <v>0.875</v>
      </c>
      <c r="J92" s="17">
        <f t="shared" si="64"/>
        <v>2083.3333333333335</v>
      </c>
    </row>
    <row r="93" spans="2:10" x14ac:dyDescent="0.25">
      <c r="B93" s="16"/>
      <c r="C93" s="16" t="s">
        <v>18</v>
      </c>
      <c r="D93" s="17">
        <f t="shared" si="65"/>
        <v>37.916666666666671</v>
      </c>
      <c r="E93" s="17">
        <f t="shared" si="63"/>
        <v>40.833333333333329</v>
      </c>
      <c r="F93" s="17">
        <f t="shared" si="63"/>
        <v>583.33333333333326</v>
      </c>
      <c r="G93" s="17">
        <f t="shared" si="63"/>
        <v>437.5</v>
      </c>
      <c r="H93" s="17">
        <f t="shared" si="63"/>
        <v>116.66666666666667</v>
      </c>
      <c r="I93" s="17">
        <f t="shared" si="63"/>
        <v>0.875</v>
      </c>
      <c r="J93" s="17">
        <f t="shared" si="64"/>
        <v>2916.666666666667</v>
      </c>
    </row>
    <row r="94" spans="2:10" x14ac:dyDescent="0.25">
      <c r="B94" s="16"/>
      <c r="C94" s="16" t="s">
        <v>8</v>
      </c>
      <c r="D94" s="17">
        <f t="shared" si="65"/>
        <v>341.25</v>
      </c>
      <c r="E94" s="17">
        <f t="shared" si="63"/>
        <v>367.5</v>
      </c>
      <c r="F94" s="17">
        <f t="shared" si="63"/>
        <v>5250</v>
      </c>
      <c r="G94" s="17">
        <f t="shared" si="63"/>
        <v>3937.5</v>
      </c>
      <c r="H94" s="17">
        <f t="shared" si="63"/>
        <v>1050</v>
      </c>
      <c r="I94" s="17">
        <f t="shared" si="63"/>
        <v>7.875</v>
      </c>
      <c r="J94" s="17">
        <f t="shared" si="64"/>
        <v>5416.6666666666661</v>
      </c>
    </row>
    <row r="95" spans="2:10" x14ac:dyDescent="0.25">
      <c r="B95" s="16"/>
      <c r="C95" s="16" t="s">
        <v>9</v>
      </c>
      <c r="D95" s="17">
        <f t="shared" si="65"/>
        <v>682.5</v>
      </c>
      <c r="E95" s="17">
        <f t="shared" si="63"/>
        <v>735</v>
      </c>
      <c r="F95" s="17">
        <f t="shared" si="63"/>
        <v>10500</v>
      </c>
      <c r="G95" s="17">
        <f t="shared" si="63"/>
        <v>7875</v>
      </c>
      <c r="H95" s="17">
        <f t="shared" si="63"/>
        <v>2100</v>
      </c>
      <c r="I95" s="17">
        <f t="shared" si="63"/>
        <v>15.75</v>
      </c>
      <c r="J95" s="17">
        <f t="shared" si="64"/>
        <v>14583.333333333332</v>
      </c>
    </row>
    <row r="96" spans="2:10" x14ac:dyDescent="0.25">
      <c r="B96" s="16"/>
      <c r="C96" s="16" t="s">
        <v>10</v>
      </c>
      <c r="D96" s="17">
        <f t="shared" si="65"/>
        <v>227.5</v>
      </c>
      <c r="E96" s="17">
        <f t="shared" si="63"/>
        <v>245</v>
      </c>
      <c r="F96" s="17">
        <f t="shared" si="63"/>
        <v>3500</v>
      </c>
      <c r="G96" s="17">
        <f t="shared" si="63"/>
        <v>2625</v>
      </c>
      <c r="H96" s="17">
        <f t="shared" si="63"/>
        <v>700</v>
      </c>
      <c r="I96" s="17">
        <f t="shared" si="63"/>
        <v>5.25</v>
      </c>
      <c r="J96" s="17">
        <f t="shared" si="64"/>
        <v>5000</v>
      </c>
    </row>
    <row r="97" spans="2:10" x14ac:dyDescent="0.25">
      <c r="B97" s="16"/>
      <c r="C97" s="16" t="s">
        <v>11</v>
      </c>
      <c r="D97" s="17">
        <f t="shared" si="65"/>
        <v>18.958333333333336</v>
      </c>
      <c r="E97" s="17">
        <f t="shared" si="63"/>
        <v>20.416666666666664</v>
      </c>
      <c r="F97" s="17">
        <f t="shared" si="63"/>
        <v>291.66666666666663</v>
      </c>
      <c r="G97" s="17">
        <f t="shared" si="63"/>
        <v>218.75</v>
      </c>
      <c r="H97" s="17">
        <f t="shared" si="63"/>
        <v>58.333333333333336</v>
      </c>
      <c r="I97" s="17">
        <f t="shared" si="63"/>
        <v>0.4375</v>
      </c>
      <c r="J97" s="17">
        <f t="shared" si="64"/>
        <v>2916.666666666667</v>
      </c>
    </row>
    <row r="98" spans="2:10" x14ac:dyDescent="0.25">
      <c r="B98" s="16"/>
      <c r="C98" s="16" t="s">
        <v>12</v>
      </c>
      <c r="D98" s="17">
        <f t="shared" si="65"/>
        <v>18.958333333333336</v>
      </c>
      <c r="E98" s="17">
        <f t="shared" si="63"/>
        <v>20.416666666666664</v>
      </c>
      <c r="F98" s="15">
        <f t="shared" si="63"/>
        <v>291.66666666666663</v>
      </c>
      <c r="G98" s="17">
        <f t="shared" si="63"/>
        <v>218.75</v>
      </c>
      <c r="H98" s="17">
        <f t="shared" si="63"/>
        <v>58.333333333333336</v>
      </c>
      <c r="I98" s="17">
        <f t="shared" si="63"/>
        <v>0.4375</v>
      </c>
      <c r="J98" s="17">
        <f t="shared" si="64"/>
        <v>2083.3333333333335</v>
      </c>
    </row>
    <row r="99" spans="2:10" x14ac:dyDescent="0.25">
      <c r="B99" s="16"/>
      <c r="C99" s="16" t="s">
        <v>13</v>
      </c>
      <c r="D99" s="17">
        <f t="shared" si="65"/>
        <v>37.916666666666671</v>
      </c>
      <c r="E99" s="17">
        <f t="shared" si="63"/>
        <v>40.833333333333329</v>
      </c>
      <c r="F99" s="15">
        <f t="shared" si="63"/>
        <v>583.33333333333326</v>
      </c>
      <c r="G99" s="17">
        <f t="shared" si="63"/>
        <v>437.5</v>
      </c>
      <c r="H99" s="17">
        <f t="shared" si="63"/>
        <v>116.66666666666667</v>
      </c>
      <c r="I99" s="17">
        <f t="shared" si="63"/>
        <v>0.875</v>
      </c>
      <c r="J99" s="17">
        <f t="shared" si="64"/>
        <v>2500</v>
      </c>
    </row>
    <row r="100" spans="2:10" x14ac:dyDescent="0.25">
      <c r="B100" s="16"/>
      <c r="C100" s="16" t="s">
        <v>14</v>
      </c>
      <c r="D100" s="17">
        <f t="shared" si="65"/>
        <v>947.91666666666663</v>
      </c>
      <c r="E100" s="17">
        <f t="shared" si="63"/>
        <v>1020.8333333333334</v>
      </c>
      <c r="F100" s="17">
        <f t="shared" si="63"/>
        <v>14583.333333333334</v>
      </c>
      <c r="G100" s="17">
        <f t="shared" si="63"/>
        <v>10937.5</v>
      </c>
      <c r="H100" s="17">
        <f t="shared" si="63"/>
        <v>2916.666666666667</v>
      </c>
      <c r="I100" s="15">
        <f t="shared" si="63"/>
        <v>21.875</v>
      </c>
      <c r="J100" s="17">
        <f t="shared" si="64"/>
        <v>20833.333333333336</v>
      </c>
    </row>
    <row r="102" spans="2:10" x14ac:dyDescent="0.25">
      <c r="B102" s="14"/>
      <c r="C102" s="14" t="s">
        <v>24</v>
      </c>
      <c r="D102" s="15">
        <f t="shared" ref="D102:J102" si="66">D5+D21+D37+D53+D69+D85</f>
        <v>32500</v>
      </c>
      <c r="E102" s="15">
        <f t="shared" si="66"/>
        <v>35000</v>
      </c>
      <c r="F102" s="15">
        <f t="shared" si="66"/>
        <v>500000</v>
      </c>
      <c r="G102" s="15">
        <f t="shared" si="66"/>
        <v>375000</v>
      </c>
      <c r="H102" s="15">
        <f t="shared" si="66"/>
        <v>100000.00000000001</v>
      </c>
      <c r="I102" s="15">
        <f t="shared" si="66"/>
        <v>750</v>
      </c>
      <c r="J102" s="15">
        <f t="shared" si="66"/>
        <v>1150000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5"/>
  <sheetViews>
    <sheetView workbookViewId="0">
      <selection activeCell="C16" sqref="C16"/>
    </sheetView>
  </sheetViews>
  <sheetFormatPr defaultRowHeight="15" x14ac:dyDescent="0.25"/>
  <cols>
    <col min="2" max="2" width="42.140625" customWidth="1"/>
  </cols>
  <sheetData>
    <row r="2" spans="2:8" x14ac:dyDescent="0.25">
      <c r="B2" s="2" t="s">
        <v>28</v>
      </c>
    </row>
    <row r="4" spans="2:8" x14ac:dyDescent="0.25">
      <c r="B4" s="16"/>
      <c r="C4" s="18" t="s">
        <v>36</v>
      </c>
      <c r="D4" s="14">
        <v>2026</v>
      </c>
      <c r="E4" s="14">
        <v>2027</v>
      </c>
      <c r="F4" s="14">
        <v>2028</v>
      </c>
      <c r="G4" s="14">
        <v>2029</v>
      </c>
      <c r="H4" s="18" t="s">
        <v>38</v>
      </c>
    </row>
    <row r="5" spans="2:8" x14ac:dyDescent="0.25">
      <c r="B5" s="12" t="s">
        <v>29</v>
      </c>
      <c r="C5" s="12">
        <f>(D5/12)*5</f>
        <v>18.75</v>
      </c>
      <c r="D5" s="12">
        <v>45</v>
      </c>
      <c r="E5" s="12">
        <v>45</v>
      </c>
      <c r="F5" s="12">
        <v>45</v>
      </c>
      <c r="G5" s="12">
        <v>45</v>
      </c>
      <c r="H5" s="12">
        <f>(D5/12)*7</f>
        <v>26.25</v>
      </c>
    </row>
    <row r="6" spans="2:8" x14ac:dyDescent="0.25">
      <c r="B6" s="16" t="s">
        <v>40</v>
      </c>
      <c r="C6" s="16"/>
      <c r="D6" s="16"/>
      <c r="E6" s="16"/>
      <c r="F6" s="16"/>
      <c r="G6" s="16"/>
      <c r="H6" s="16"/>
    </row>
    <row r="7" spans="2:8" x14ac:dyDescent="0.25">
      <c r="B7" s="12" t="s">
        <v>35</v>
      </c>
      <c r="C7" s="12">
        <v>100</v>
      </c>
      <c r="D7" s="12">
        <v>100</v>
      </c>
      <c r="E7" s="12">
        <v>100</v>
      </c>
      <c r="F7" s="12">
        <v>100</v>
      </c>
      <c r="G7" s="12">
        <v>100</v>
      </c>
      <c r="H7" s="12">
        <v>100</v>
      </c>
    </row>
    <row r="8" spans="2:8" x14ac:dyDescent="0.25">
      <c r="B8" s="16" t="s">
        <v>27</v>
      </c>
      <c r="C8" s="16"/>
      <c r="D8" s="16"/>
      <c r="E8" s="16"/>
      <c r="F8" s="16"/>
      <c r="G8" s="16"/>
      <c r="H8" s="16"/>
    </row>
    <row r="9" spans="2:8" x14ac:dyDescent="0.25">
      <c r="B9" s="16" t="s">
        <v>31</v>
      </c>
      <c r="C9" s="19" t="s">
        <v>33</v>
      </c>
      <c r="D9" s="19" t="s">
        <v>33</v>
      </c>
      <c r="E9" s="19" t="s">
        <v>33</v>
      </c>
      <c r="F9" s="19" t="s">
        <v>33</v>
      </c>
      <c r="G9" s="19" t="s">
        <v>33</v>
      </c>
      <c r="H9" s="19" t="s">
        <v>33</v>
      </c>
    </row>
    <row r="10" spans="2:8" x14ac:dyDescent="0.25">
      <c r="B10" s="16" t="s">
        <v>32</v>
      </c>
      <c r="C10" s="19" t="s">
        <v>33</v>
      </c>
      <c r="D10" s="19" t="s">
        <v>33</v>
      </c>
      <c r="E10" s="19" t="s">
        <v>34</v>
      </c>
      <c r="F10" s="19" t="s">
        <v>34</v>
      </c>
      <c r="G10" s="19" t="s">
        <v>34</v>
      </c>
      <c r="H10" s="19" t="s">
        <v>34</v>
      </c>
    </row>
    <row r="11" spans="2:8" x14ac:dyDescent="0.25">
      <c r="B11" s="12" t="s">
        <v>30</v>
      </c>
      <c r="C11" s="12">
        <v>4800</v>
      </c>
      <c r="D11" s="12">
        <v>4800</v>
      </c>
      <c r="E11" s="12">
        <v>4800</v>
      </c>
      <c r="F11" s="12">
        <v>4800</v>
      </c>
      <c r="G11" s="12">
        <v>4800</v>
      </c>
      <c r="H11" s="12">
        <v>4800</v>
      </c>
    </row>
    <row r="14" spans="2:8" x14ac:dyDescent="0.25">
      <c r="B14" t="s">
        <v>37</v>
      </c>
    </row>
    <row r="15" spans="2:8" x14ac:dyDescent="0.25">
      <c r="B15" t="s">
        <v>39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28ECBC5701D345BE566709CF27085F" ma:contentTypeVersion="4" ma:contentTypeDescription="Create a new document." ma:contentTypeScope="" ma:versionID="6d2e9df3be6a7b2349721daf2db8544b">
  <xsd:schema xmlns:xsd="http://www.w3.org/2001/XMLSchema" xmlns:xs="http://www.w3.org/2001/XMLSchema" xmlns:p="http://schemas.microsoft.com/office/2006/metadata/properties" xmlns:ns2="e20a6ae4-f59b-4f00-82e7-4e9c79d882d3" targetNamespace="http://schemas.microsoft.com/office/2006/metadata/properties" ma:root="true" ma:fieldsID="52b9b8f5c653788282dfb5739575b204" ns2:_="">
    <xsd:import namespace="e20a6ae4-f59b-4f00-82e7-4e9c79d882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0a6ae4-f59b-4f00-82e7-4e9c79d882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B6BD510-0FC4-4F6E-9C9B-F2AAE5E63863}"/>
</file>

<file path=customXml/itemProps2.xml><?xml version="1.0" encoding="utf-8"?>
<ds:datastoreItem xmlns:ds="http://schemas.openxmlformats.org/officeDocument/2006/customXml" ds:itemID="{FB68DE57-B58C-4400-AA86-6B500680F83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Projected statistics 2024 - 29 </vt:lpstr>
      <vt:lpstr>Resources required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Rupert Leighton</dc:creator>
  <cp:lastModifiedBy>user</cp:lastModifiedBy>
  <dcterms:created xsi:type="dcterms:W3CDTF">2024-01-09T06:11:51Z</dcterms:created>
  <dcterms:modified xsi:type="dcterms:W3CDTF">2024-04-26T08:07:59Z</dcterms:modified>
</cp:coreProperties>
</file>